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ml.chartshapes+xml"/>
  <Override PartName="/xl/persons/person.xml" ContentType="application/vnd.ms-excel.person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pi.dropbox.com/wopi/files/oid_10913347919086113280/WOPIServiceId_TP_DROPBOX_PLUS/WOPIUserId_-/"/>
    </mc:Choice>
  </mc:AlternateContent>
  <xr:revisionPtr revIDLastSave="1" documentId="13_ncr:1_{FF4CD0AE-0894-B04E-99EA-ED3D6277CDF4}" xr6:coauthVersionLast="47" xr6:coauthVersionMax="47" xr10:uidLastSave="{E7D15396-AC8A-45FD-BB08-F5691F9A846D}"/>
  <bookViews>
    <workbookView xWindow="-108" yWindow="-108" windowWidth="23256" windowHeight="14616" tabRatio="688" firstSheet="1" activeTab="3" xr2:uid="{7E85DA5A-2D0A-3345-BA77-977519BD48D9}"/>
  </bookViews>
  <sheets>
    <sheet name="Activo" sheetId="3" r:id="rId1"/>
    <sheet name="Pasivo" sheetId="1" r:id="rId2"/>
    <sheet name="PyG anual" sheetId="2" r:id="rId3"/>
    <sheet name="PyG 9 meses" sheetId="14" r:id="rId4"/>
    <sheet name="PyG semestral" sheetId="4" r:id="rId5"/>
    <sheet name="PyG trimestral" sheetId="9" r:id="rId6"/>
    <sheet name="Flujos anual" sheetId="6" r:id="rId7"/>
    <sheet name="Flujos semestral" sheetId="5" r:id="rId8"/>
    <sheet name="Datos para gráficos" sheetId="10" r:id="rId9"/>
    <sheet name="Graphs EN" sheetId="12" r:id="rId10"/>
    <sheet name="Gráficos ES" sheetId="11" r:id="rId11"/>
    <sheet name="Graphes FR" sheetId="13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" i="10" l="1"/>
  <c r="T3" i="10" s="1"/>
  <c r="R4" i="10"/>
  <c r="T4" i="10" s="1"/>
  <c r="C42" i="4"/>
  <c r="Q3" i="10"/>
  <c r="J17" i="4"/>
  <c r="J4" i="4"/>
  <c r="P3" i="10"/>
  <c r="P4" i="10"/>
  <c r="O3" i="10"/>
  <c r="O4" i="10"/>
  <c r="R7" i="10" l="1"/>
  <c r="S4" i="10"/>
  <c r="S3" i="10"/>
  <c r="R5" i="10"/>
  <c r="R6" i="10"/>
  <c r="J25" i="4"/>
  <c r="P5" i="10"/>
  <c r="P7" i="10"/>
  <c r="O5" i="10"/>
  <c r="N3" i="10"/>
  <c r="N4" i="10"/>
  <c r="M3" i="10"/>
  <c r="M1" i="10"/>
  <c r="M4" i="10"/>
  <c r="L4" i="10"/>
  <c r="L3" i="10"/>
  <c r="P6" i="10" s="1"/>
  <c r="R8" i="10" l="1"/>
  <c r="S5" i="10"/>
  <c r="T5" i="10"/>
  <c r="Q6" i="10"/>
  <c r="J33" i="4"/>
  <c r="N5" i="10"/>
  <c r="M5" i="10"/>
  <c r="L5" i="10"/>
  <c r="P8" i="10" s="1"/>
  <c r="L1" i="10"/>
  <c r="J35" i="4" l="1"/>
  <c r="E4" i="10"/>
  <c r="F4" i="10"/>
  <c r="G4" i="10"/>
  <c r="H4" i="10"/>
  <c r="I4" i="10"/>
  <c r="M7" i="10" s="1"/>
  <c r="J4" i="10"/>
  <c r="N7" i="10" s="1"/>
  <c r="K4" i="10"/>
  <c r="O7" i="10" s="1"/>
  <c r="D4" i="10"/>
  <c r="E3" i="10"/>
  <c r="F3" i="10"/>
  <c r="G3" i="10"/>
  <c r="H3" i="10"/>
  <c r="I3" i="10"/>
  <c r="J3" i="10"/>
  <c r="K3" i="10"/>
  <c r="D3" i="10"/>
  <c r="I1" i="10"/>
  <c r="J1" i="10"/>
  <c r="K1" i="10"/>
  <c r="E1" i="10"/>
  <c r="F1" i="10"/>
  <c r="G1" i="10"/>
  <c r="H1" i="10"/>
  <c r="D1" i="10"/>
  <c r="C4" i="4"/>
  <c r="C7" i="4"/>
  <c r="C9" i="4"/>
  <c r="C11" i="4"/>
  <c r="C14" i="4"/>
  <c r="C15" i="4"/>
  <c r="C16" i="4"/>
  <c r="C17" i="4"/>
  <c r="C18" i="4"/>
  <c r="C19" i="4"/>
  <c r="C20" i="4"/>
  <c r="C25" i="4"/>
  <c r="C33" i="4"/>
  <c r="C35" i="4"/>
  <c r="C37" i="4"/>
  <c r="C38" i="4"/>
  <c r="C40" i="4"/>
  <c r="C41" i="4"/>
  <c r="C3" i="4"/>
  <c r="J37" i="4" l="1"/>
  <c r="K6" i="10"/>
  <c r="O6" i="10"/>
  <c r="J6" i="10"/>
  <c r="N6" i="10"/>
  <c r="I6" i="10"/>
  <c r="M6" i="10"/>
  <c r="K5" i="10"/>
  <c r="K7" i="10"/>
  <c r="L6" i="10"/>
  <c r="H6" i="10"/>
  <c r="D5" i="10"/>
  <c r="J7" i="10"/>
  <c r="I7" i="10"/>
  <c r="H7" i="10"/>
  <c r="L7" i="10"/>
  <c r="J5" i="10"/>
  <c r="N8" i="10" s="1"/>
  <c r="I5" i="10"/>
  <c r="M8" i="10" s="1"/>
  <c r="H5" i="10"/>
  <c r="G5" i="10"/>
  <c r="F5" i="10"/>
  <c r="E5" i="10"/>
  <c r="J38" i="4" l="1"/>
  <c r="Q4" i="10"/>
  <c r="K8" i="10"/>
  <c r="O8" i="10"/>
  <c r="I8" i="10"/>
  <c r="H8" i="10"/>
  <c r="L8" i="10"/>
  <c r="J8" i="10"/>
  <c r="Q7" i="10" l="1"/>
  <c r="Q5" i="10"/>
  <c r="Q8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tc={AD8D10DB-077F-4ED1-AADE-A7F624597C7A}</author>
  </authors>
  <commentList>
    <comment ref="K20" authorId="0" shapeId="0" xr:uid="{AD8D10DB-077F-4ED1-AADE-A7F624597C7A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Corregido 3/11/2026, 12:00 (antes 653.070,68 €)</t>
      </text>
    </comment>
  </commentList>
</comments>
</file>

<file path=xl/sharedStrings.xml><?xml version="1.0" encoding="utf-8"?>
<sst xmlns="http://schemas.openxmlformats.org/spreadsheetml/2006/main" count="1354" uniqueCount="233">
  <si>
    <t>Otros activos financieros a valor razonable con cambios en pérdidas y ganancias</t>
  </si>
  <si>
    <t>ACTIVO</t>
  </si>
  <si>
    <t xml:space="preserve">- </t>
  </si>
  <si>
    <t>Cartera de negociación</t>
  </si>
  <si>
    <t>Valores representativos de deuda</t>
  </si>
  <si>
    <t>Instrumentos de capital</t>
  </si>
  <si>
    <t>Derivados de negociación</t>
  </si>
  <si>
    <t>Otros activos financieros</t>
  </si>
  <si>
    <t>Pro-memoria: Prestados o en garantía</t>
  </si>
  <si>
    <t>Cartera valorada a valor razonable con cambios en patrimonio neto</t>
  </si>
  <si>
    <t>Cartera valorada a coste amortizado: inversiones crediticias</t>
  </si>
  <si>
    <t>Crédito a intermediarios financieros</t>
  </si>
  <si>
    <t>Crédito a particulares</t>
  </si>
  <si>
    <t>Cartera valorada a coste amortizado: inversiones a vencimiento</t>
  </si>
  <si>
    <t>Derivados de cobertura</t>
  </si>
  <si>
    <t>Cartera valorada a coste</t>
  </si>
  <si>
    <t>Participaciones</t>
  </si>
  <si>
    <t>Entidades multigrupo</t>
  </si>
  <si>
    <t>Entidades asociadas</t>
  </si>
  <si>
    <t>Contratos de seguros vinculados a pensiones</t>
  </si>
  <si>
    <t>Activos por reaseguros</t>
  </si>
  <si>
    <t>Activo material</t>
  </si>
  <si>
    <t>De uso propio</t>
  </si>
  <si>
    <t>Inversiones inmobiliarias</t>
  </si>
  <si>
    <t>Activo intangible</t>
  </si>
  <si>
    <t>Fondo de comercio</t>
  </si>
  <si>
    <t>Otro activo intangible</t>
  </si>
  <si>
    <t>Activos fiscales</t>
  </si>
  <si>
    <t>Corrientes</t>
  </si>
  <si>
    <t>Diferidos</t>
  </si>
  <si>
    <t>Resto de activos</t>
  </si>
  <si>
    <t xml:space="preserve">TOTAL ACTIVO </t>
  </si>
  <si>
    <t>PASIVO Y PATRIMONIO NETO</t>
  </si>
  <si>
    <t>Posiciones cortas de valores</t>
  </si>
  <si>
    <t>Otros pasivos financieros</t>
  </si>
  <si>
    <t>Otros pasivos financieros a valor razonable con cambios en pérdidas y ganancias</t>
  </si>
  <si>
    <t>Pasivos financieros a coste amortizado</t>
  </si>
  <si>
    <t>Deudas con intermediarios financieros</t>
  </si>
  <si>
    <t>Deudas con particulares</t>
  </si>
  <si>
    <t>Empréstitos y pasivos subordinados</t>
  </si>
  <si>
    <t>Pasivos asociados con activos no corrientes en venta</t>
  </si>
  <si>
    <t>Pasivos por contratos de seguros</t>
  </si>
  <si>
    <t>Provisiones</t>
  </si>
  <si>
    <t>Fondos para pensiones y obligaciones similares</t>
  </si>
  <si>
    <t>Provisiones para impuestos y otras contingencias legales</t>
  </si>
  <si>
    <t>Otras provisiones</t>
  </si>
  <si>
    <t>Pasivos fiscales</t>
  </si>
  <si>
    <t>Resto de pasivos</t>
  </si>
  <si>
    <t>TOTAL PASIVO</t>
  </si>
  <si>
    <t>FONDOS PROPIOS</t>
  </si>
  <si>
    <t>Capital</t>
  </si>
  <si>
    <t>Escriturado</t>
  </si>
  <si>
    <t>Menos: Capital no exigido (-)</t>
  </si>
  <si>
    <t>Prima de emisión</t>
  </si>
  <si>
    <t>Reservas / (pérdidas acumuladas) (+/-)</t>
  </si>
  <si>
    <t>Otros instrumentos de capital</t>
  </si>
  <si>
    <t>Menos: Valores propios (-)</t>
  </si>
  <si>
    <t>Resultado del ejercicio atribuido a la entidad dominante (+/-)</t>
  </si>
  <si>
    <t>Menos: Dividendos y retribuciones (-)</t>
  </si>
  <si>
    <t>AJUSTES POR VALORACIÓN</t>
  </si>
  <si>
    <t>Activos financieros a valor razonable con cambios en patrimonio neto (+/-)</t>
  </si>
  <si>
    <t>Coberturas de los flujos de efectivo (+/-)</t>
  </si>
  <si>
    <t>Coberturas de inversiones netas en negocios en el extranjero (+/-)</t>
  </si>
  <si>
    <t>Diferencias de cambio (+/-)</t>
  </si>
  <si>
    <t>Entidades valoradas por el método de la participación (+/-)</t>
  </si>
  <si>
    <t>Resto de ajustes por valoración (+/-)</t>
  </si>
  <si>
    <t>PATRIMONIO NETO ATRIBUIDO A LA ENTIDAD DOMINANTE</t>
  </si>
  <si>
    <t>INTERESES MINORITARIOS (+-)</t>
  </si>
  <si>
    <t>TOTAL PASIVO Y PATRIMONIO NETO</t>
  </si>
  <si>
    <t>Intereses y rendimientos asimilados</t>
  </si>
  <si>
    <t>-</t>
  </si>
  <si>
    <t>Intereses y cargas asimiladas (-)</t>
  </si>
  <si>
    <t>MARGEN DE INTERESES (+/-)</t>
  </si>
  <si>
    <t>Rendimiento de instrumentos de capital</t>
  </si>
  <si>
    <t>Resultado de entidades valoradas por el método de participación (+/-)</t>
  </si>
  <si>
    <t>Comisiones percibidas</t>
  </si>
  <si>
    <t>Comisiones pagadas (-)</t>
  </si>
  <si>
    <t>Resultado de operaciones financieras (neto) (+/-)</t>
  </si>
  <si>
    <t>Cartera negociación (+/-)</t>
  </si>
  <si>
    <t>Otros instrumentos financieros a valor razonable con cambios en pérdidas y ganancias (+/-)</t>
  </si>
  <si>
    <t>Instrumentos financieros no valorados a valor razonable con cambios en pérdidas y ganancias (+/-)</t>
  </si>
  <si>
    <t>Otros (+/-)</t>
  </si>
  <si>
    <t>Diferencias de cambio (neto) (+/-)</t>
  </si>
  <si>
    <t>Otros productos de explotación</t>
  </si>
  <si>
    <t>Otras cargas de explotación (-)</t>
  </si>
  <si>
    <t>MARGEN BRUTO (+/-)</t>
  </si>
  <si>
    <t>Gastos de personal (-)</t>
  </si>
  <si>
    <t>Gastos generales (-)</t>
  </si>
  <si>
    <t>Amortización (-)</t>
  </si>
  <si>
    <t>Dotaciones a provisiones (neto) (+/-)</t>
  </si>
  <si>
    <t>Pérdidas por deterioro de activos financieros (neto) (+/-)</t>
  </si>
  <si>
    <t>Inversiones crediticias (+/-)</t>
  </si>
  <si>
    <t>Otros Instrumentos financieros no valorados a valor razonable con cambios en pérdidas y ganancias (+/-)</t>
  </si>
  <si>
    <t>RESULTADO DE LA ACTIVIDAD DE EXPLOTACION (+/-)</t>
  </si>
  <si>
    <t>Pérdidas por deterioro del resto de activos (neto) (+/-)</t>
  </si>
  <si>
    <t>Activos materiales (+/-)</t>
  </si>
  <si>
    <t>Activos intangibles (+/-)</t>
  </si>
  <si>
    <t>Resto (+/-)</t>
  </si>
  <si>
    <t>Ganancias/(Pérdidas) en la baja de activos no clasificados como no corrientes en venta (+/-)</t>
  </si>
  <si>
    <t>Diferencia negativa en combinaciones de negocios</t>
  </si>
  <si>
    <t>Ganancias/(Pérdidas) de activos no corrientes en venta no clasificados como operaciones interrumpidas (+/-)</t>
  </si>
  <si>
    <t>RESULTADO ANTES DE IMPUESTOS (+/-)</t>
  </si>
  <si>
    <t>Impuesto sobre beneficios (+/-)</t>
  </si>
  <si>
    <t>RESULTADO DEL EJERCICIO PROCEDENTE OPERACIONES CONTINUADAS (+/-)</t>
  </si>
  <si>
    <t>Resultado de operaciones interrumpidas (neto) (+/-)</t>
  </si>
  <si>
    <t>RESULTADO CONSOLIDADO DEL EJERCICIO (+/-)</t>
  </si>
  <si>
    <t>Resultado atribuido a la entidad dominante (+/-)</t>
  </si>
  <si>
    <t>Resultado atribuido a intereses minoritarios (+/-)</t>
  </si>
  <si>
    <t>BENEFICIO POR ACCION</t>
  </si>
  <si>
    <t>Básico</t>
  </si>
  <si>
    <t>Diluido</t>
  </si>
  <si>
    <t>S1-2022</t>
  </si>
  <si>
    <t>S2-2022</t>
  </si>
  <si>
    <t>S1-2023</t>
  </si>
  <si>
    <t>Reservas (pérdidas) de entidades valoradas por el método de la participación (+/-)</t>
  </si>
  <si>
    <t>1.FLUJO DE EFECTIVO DE LAS ACTIVIDADES DE EXPLOTACIÓN (+/-)</t>
  </si>
  <si>
    <t>Resultado del ejercicio (+/-) antes de Impuestos</t>
  </si>
  <si>
    <t>Ajustes para obtener los flujos de efectivo de las actividades de explotación (+/-)</t>
  </si>
  <si>
    <t>Amortización</t>
  </si>
  <si>
    <t>Imputación de subvenciones (–)</t>
  </si>
  <si>
    <t>Ingresos financieros (–).</t>
  </si>
  <si>
    <t>Gastos financieros (+).</t>
  </si>
  <si>
    <t>Diferencias de cambio (+/–).</t>
  </si>
  <si>
    <t>Resultado Ajustado (+/-)</t>
  </si>
  <si>
    <t>Aumento(disminución) neta en los activos de explotación (+/-)</t>
  </si>
  <si>
    <t>Inversiones crediticias</t>
  </si>
  <si>
    <t>Otros Activos financieros a valor razonable con cambios en pérdidas y ganancias</t>
  </si>
  <si>
    <t>Activos financieros disponibles para la venta</t>
  </si>
  <si>
    <t>Otros activos de explotación</t>
  </si>
  <si>
    <t>Aumento (disminución) neta en los pasivos de explotación (+/-)</t>
  </si>
  <si>
    <t>Otros pasivos de explotación</t>
  </si>
  <si>
    <t>Dividendo</t>
  </si>
  <si>
    <t>2. FLUJOS DE EFECTIVO DE LAS ACTIVIDADES DE INVERSIÓN (+/-)</t>
  </si>
  <si>
    <t xml:space="preserve">Participaciones </t>
  </si>
  <si>
    <t>Activos materiales</t>
  </si>
  <si>
    <t>Activos intangibles</t>
  </si>
  <si>
    <t>3.FLUJOS DE EFECTIVO DE LAS ACTIVIDADES DE FINANCIACION (+/-)</t>
  </si>
  <si>
    <t>Devolución y amortización de pasivos subordinados, préstamos y otras financiaciones recibidas</t>
  </si>
  <si>
    <t xml:space="preserve">Emisión y enajenación de instrumentos de capital propio </t>
  </si>
  <si>
    <t>4. Efecto de las variaciones de los tipos de cambio en el efectivo y equivalentes de efectivo</t>
  </si>
  <si>
    <t>5.AUMENTO (DISMINUCION) NETA DEL EFECTIVO Y EQUIVALENTES DE EFECTIVO (1+2+3+4)</t>
  </si>
  <si>
    <t xml:space="preserve">Efectivo y equivalentes de efectivo al inicio del ejercicio </t>
  </si>
  <si>
    <t xml:space="preserve">Efectivo y equivalentes de efectivo al final del ejercicio </t>
  </si>
  <si>
    <t>Dotaciones netas a provisiones para riesgos</t>
  </si>
  <si>
    <t>Pérdidas por deterioro de instrumentos financieros</t>
  </si>
  <si>
    <t>Resultado de entidades valoradas por el método de la participación (+/-)</t>
  </si>
  <si>
    <t>Otros Pasivos financieros a valor razonable con cambios en pérdidas y ganancias</t>
  </si>
  <si>
    <t>Cobros/pagos por impuesto sobre beneficios</t>
  </si>
  <si>
    <t>Cartera de inversión a vencimiento</t>
  </si>
  <si>
    <t>Entidades dependientes y otras unidades de negocio</t>
  </si>
  <si>
    <t xml:space="preserve">Activos no corrientes y pasivos asociados en venta </t>
  </si>
  <si>
    <t>Efectos en actividades de inversión de combinación de negocios</t>
  </si>
  <si>
    <t>Otros cobros relacionados con actividades de inversión</t>
  </si>
  <si>
    <t xml:space="preserve">Amortización instrumentos de patrimonio </t>
  </si>
  <si>
    <t>Adquisición instrumentos de capital propio</t>
  </si>
  <si>
    <t>Devolución y amortización obligaciones y otros valores negociables</t>
  </si>
  <si>
    <t>Emisión instrumentos de patrimonio</t>
  </si>
  <si>
    <t>Emisión obligaciones y otros valores negociables</t>
  </si>
  <si>
    <t>Emisión de pasivos subordinados, préstamos y otras financiaciones</t>
  </si>
  <si>
    <t>Dividendos pagados y remuneración de otros instrumentos de patrimonio (-)</t>
  </si>
  <si>
    <t>Cobros financiación (+)</t>
  </si>
  <si>
    <t>Pagos inversión (-)</t>
  </si>
  <si>
    <t>Cobros inversión (+)</t>
  </si>
  <si>
    <t>Pagos financiación (-)</t>
  </si>
  <si>
    <t>S2-2023</t>
  </si>
  <si>
    <t>S1-2024</t>
  </si>
  <si>
    <t>Variación de valor razonable en instrumentos financieros (+/–)</t>
  </si>
  <si>
    <t>S2-2024</t>
  </si>
  <si>
    <t>T3-2023</t>
  </si>
  <si>
    <t>T1-2023</t>
  </si>
  <si>
    <t>T2-2023</t>
  </si>
  <si>
    <t>T4-2023</t>
  </si>
  <si>
    <t>Intereses y cargas asimiladas (0)</t>
  </si>
  <si>
    <t>T1-2024</t>
  </si>
  <si>
    <t>T2-2024</t>
  </si>
  <si>
    <t>T3-2024</t>
  </si>
  <si>
    <t>T4-2024</t>
  </si>
  <si>
    <t>Trimestral (M€)</t>
  </si>
  <si>
    <t>Q1-2023</t>
  </si>
  <si>
    <t>Q2-2023</t>
  </si>
  <si>
    <t>Q1-2024</t>
  </si>
  <si>
    <t>Q2-2024</t>
  </si>
  <si>
    <t>Q1-2025</t>
  </si>
  <si>
    <t>Q3-2023</t>
  </si>
  <si>
    <t>Q4-2023</t>
  </si>
  <si>
    <t>Q3-2024</t>
  </si>
  <si>
    <t>Q4-2024</t>
  </si>
  <si>
    <t>T1-2025</t>
  </si>
  <si>
    <t>Beneficio neto (M€)</t>
  </si>
  <si>
    <t>Comisiones percibidas (M€)</t>
  </si>
  <si>
    <t>Net profit (M€)</t>
  </si>
  <si>
    <t>Net profit margin (%)</t>
  </si>
  <si>
    <t>Margen beneficio neto (%)</t>
  </si>
  <si>
    <t>Crecimiento YoY comisiones</t>
  </si>
  <si>
    <t>Crecimiento YoY beneficio neto</t>
  </si>
  <si>
    <t xml:space="preserve">Crecimiento YoY margen beneficio neto </t>
  </si>
  <si>
    <t>English</t>
  </si>
  <si>
    <t>Español</t>
  </si>
  <si>
    <t>French</t>
  </si>
  <si>
    <t>Commissions perçues (M€)</t>
  </si>
  <si>
    <t>Bénéfice net (M€)</t>
  </si>
  <si>
    <t>Marge bénéfice net (%)</t>
  </si>
  <si>
    <t>T2-2025</t>
  </si>
  <si>
    <t>S1-2025</t>
  </si>
  <si>
    <t>Q2-2025</t>
  </si>
  <si>
    <t>9M-2023</t>
  </si>
  <si>
    <t>9M-2024</t>
  </si>
  <si>
    <t>9M-2025</t>
  </si>
  <si>
    <t>T3-2025</t>
  </si>
  <si>
    <t>Q3-2025</t>
  </si>
  <si>
    <t>S2-2025</t>
  </si>
  <si>
    <t>T4-2025</t>
  </si>
  <si>
    <t>Q4-2025</t>
  </si>
  <si>
    <t>T1-2026</t>
  </si>
  <si>
    <t>Q1-2026</t>
  </si>
  <si>
    <t>2026/2025</t>
  </si>
  <si>
    <t>CAGR 2023-2026</t>
  </si>
  <si>
    <t>T2-2026</t>
  </si>
  <si>
    <t>Q2-2026</t>
  </si>
  <si>
    <t>Nota: desde el 30/06/2026 son cuentas bajo IFRS</t>
  </si>
  <si>
    <t>*Nota: desde el 30/06/2026 son cuentas bajo IFRS</t>
  </si>
  <si>
    <t>30/6/2026*</t>
  </si>
  <si>
    <t>Efectivo</t>
  </si>
  <si>
    <t>Activos por derechos de uso</t>
  </si>
  <si>
    <t>Pasivos por arrendamientos</t>
  </si>
  <si>
    <t>*Nota: desde el S1-2026 son cuentas bajo IFRS</t>
  </si>
  <si>
    <t>S1-2026*</t>
  </si>
  <si>
    <t>*Nota: desde el T2-2026 son cuentas bajo IFRS</t>
  </si>
  <si>
    <t>T2-2026*</t>
  </si>
  <si>
    <t>T3-2026</t>
  </si>
  <si>
    <t>Q3-2026</t>
  </si>
  <si>
    <t>9M-2026*</t>
  </si>
  <si>
    <t>Commissions earned (M€)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</si>
</sst>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%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 tint="0.49998474074526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3">
    <xf numFmtId="0" fontId="0" fillId="0" borderId="0" xfId="0"/>
    <xf numFmtId="0" fontId="3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 vertical="center" wrapText="1"/>
    </xf>
    <xf numFmtId="4" fontId="1" fillId="0" borderId="0" xfId="0" applyNumberFormat="1" applyFont="1" applyAlignment="1">
      <alignment horizontal="right" vertical="center" wrapText="1"/>
    </xf>
    <xf numFmtId="4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 vertical="center"/>
    </xf>
    <xf numFmtId="4" fontId="1" fillId="3" borderId="0" xfId="0" applyNumberFormat="1" applyFont="1" applyFill="1" applyAlignment="1">
      <alignment horizontal="right" vertical="center" wrapText="1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4" fillId="0" borderId="3" xfId="0" applyFont="1" applyBorder="1" applyAlignment="1">
      <alignment vertical="center" wrapText="1"/>
    </xf>
    <xf numFmtId="4" fontId="4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center" wrapText="1"/>
    </xf>
    <xf numFmtId="4" fontId="3" fillId="0" borderId="4" xfId="0" applyNumberFormat="1" applyFont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4" fontId="1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 wrapText="1"/>
    </xf>
    <xf numFmtId="4" fontId="0" fillId="0" borderId="4" xfId="0" applyNumberFormat="1" applyBorder="1" applyAlignment="1">
      <alignment horizontal="right" vertical="center"/>
    </xf>
    <xf numFmtId="0" fontId="4" fillId="0" borderId="5" xfId="0" applyFont="1" applyBorder="1" applyAlignment="1">
      <alignment vertical="center" wrapText="1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4" fontId="4" fillId="0" borderId="8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4" fontId="0" fillId="0" borderId="8" xfId="0" applyNumberForma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2" fontId="0" fillId="0" borderId="8" xfId="0" applyNumberFormat="1" applyBorder="1" applyAlignment="1">
      <alignment horizontal="right" vertical="center"/>
    </xf>
    <xf numFmtId="0" fontId="2" fillId="0" borderId="0" xfId="0" applyFont="1"/>
    <xf numFmtId="0" fontId="3" fillId="0" borderId="3" xfId="0" applyFont="1" applyBorder="1" applyAlignment="1">
      <alignment horizontal="justify" vertical="center"/>
    </xf>
    <xf numFmtId="0" fontId="4" fillId="0" borderId="3" xfId="0" applyFont="1" applyBorder="1" applyAlignment="1">
      <alignment horizontal="justify" vertical="center"/>
    </xf>
    <xf numFmtId="0" fontId="3" fillId="2" borderId="2" xfId="0" applyFont="1" applyFill="1" applyBorder="1" applyAlignment="1">
      <alignment horizontal="justify" vertical="center"/>
    </xf>
    <xf numFmtId="14" fontId="3" fillId="2" borderId="10" xfId="0" applyNumberFormat="1" applyFont="1" applyFill="1" applyBorder="1" applyAlignment="1">
      <alignment horizontal="right" vertical="center"/>
    </xf>
    <xf numFmtId="14" fontId="3" fillId="2" borderId="1" xfId="0" applyNumberFormat="1" applyFont="1" applyFill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4" fontId="3" fillId="2" borderId="1" xfId="0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1" fillId="0" borderId="3" xfId="0" applyFont="1" applyBorder="1" applyAlignment="1">
      <alignment horizontal="justify" vertical="center"/>
    </xf>
    <xf numFmtId="0" fontId="3" fillId="2" borderId="3" xfId="0" applyFont="1" applyFill="1" applyBorder="1" applyAlignment="1">
      <alignment horizontal="justify" vertical="center"/>
    </xf>
    <xf numFmtId="0" fontId="0" fillId="0" borderId="3" xfId="0" applyBorder="1" applyAlignment="1">
      <alignment horizontal="justify" vertical="center"/>
    </xf>
    <xf numFmtId="4" fontId="3" fillId="2" borderId="8" xfId="0" applyNumberFormat="1" applyFont="1" applyFill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3" fillId="2" borderId="2" xfId="0" applyFont="1" applyFill="1" applyBorder="1" applyAlignment="1">
      <alignment horizontal="justify" vertical="center" wrapText="1"/>
    </xf>
    <xf numFmtId="0" fontId="1" fillId="3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1" fillId="0" borderId="5" xfId="0" applyFont="1" applyBorder="1" applyAlignment="1">
      <alignment vertical="center" wrapText="1"/>
    </xf>
    <xf numFmtId="4" fontId="1" fillId="0" borderId="6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4" fontId="1" fillId="3" borderId="8" xfId="0" applyNumberFormat="1" applyFont="1" applyFill="1" applyBorder="1" applyAlignment="1">
      <alignment horizontal="right" vertical="center" wrapText="1"/>
    </xf>
    <xf numFmtId="4" fontId="1" fillId="0" borderId="8" xfId="0" applyNumberFormat="1" applyFont="1" applyBorder="1" applyAlignment="1">
      <alignment horizontal="right" vertical="center" wrapText="1"/>
    </xf>
    <xf numFmtId="4" fontId="0" fillId="0" borderId="8" xfId="0" applyNumberFormat="1" applyBorder="1" applyAlignment="1">
      <alignment horizontal="right" vertical="center" wrapText="1"/>
    </xf>
    <xf numFmtId="0" fontId="0" fillId="0" borderId="8" xfId="0" applyBorder="1" applyAlignment="1">
      <alignment horizontal="right" vertical="center" wrapText="1"/>
    </xf>
    <xf numFmtId="4" fontId="1" fillId="0" borderId="9" xfId="0" applyNumberFormat="1" applyFont="1" applyBorder="1" applyAlignment="1">
      <alignment horizontal="right" vertical="center" wrapText="1"/>
    </xf>
    <xf numFmtId="0" fontId="3" fillId="3" borderId="3" xfId="0" applyFont="1" applyFill="1" applyBorder="1" applyAlignment="1">
      <alignment vertical="center" wrapText="1"/>
    </xf>
    <xf numFmtId="0" fontId="4" fillId="0" borderId="5" xfId="0" applyFont="1" applyBorder="1" applyAlignment="1">
      <alignment vertical="center"/>
    </xf>
    <xf numFmtId="4" fontId="3" fillId="3" borderId="8" xfId="0" applyNumberFormat="1" applyFont="1" applyFill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4" fontId="4" fillId="0" borderId="8" xfId="0" applyNumberFormat="1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vertical="center"/>
    </xf>
    <xf numFmtId="0" fontId="3" fillId="0" borderId="8" xfId="0" applyFont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4" fontId="4" fillId="0" borderId="8" xfId="0" applyNumberFormat="1" applyFont="1" applyBorder="1" applyAlignment="1">
      <alignment vertical="center"/>
    </xf>
    <xf numFmtId="4" fontId="4" fillId="0" borderId="9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14" fontId="3" fillId="0" borderId="1" xfId="0" applyNumberFormat="1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164" fontId="0" fillId="0" borderId="4" xfId="0" applyNumberFormat="1" applyBorder="1" applyAlignment="1">
      <alignment horizontal="right" vertical="center"/>
    </xf>
    <xf numFmtId="164" fontId="3" fillId="0" borderId="8" xfId="0" applyNumberFormat="1" applyFont="1" applyBorder="1" applyAlignment="1">
      <alignment horizontal="right" vertical="center"/>
    </xf>
    <xf numFmtId="164" fontId="0" fillId="0" borderId="8" xfId="0" applyNumberFormat="1" applyBorder="1" applyAlignment="1">
      <alignment horizontal="right" vertical="center"/>
    </xf>
    <xf numFmtId="164" fontId="3" fillId="4" borderId="8" xfId="0" applyNumberFormat="1" applyFont="1" applyFill="1" applyBorder="1" applyAlignment="1">
      <alignment horizontal="right" vertical="center"/>
    </xf>
    <xf numFmtId="164" fontId="0" fillId="4" borderId="8" xfId="0" applyNumberFormat="1" applyFill="1" applyBorder="1" applyAlignment="1">
      <alignment horizontal="right" vertical="center"/>
    </xf>
    <xf numFmtId="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9" fontId="0" fillId="0" borderId="0" xfId="1" applyFont="1"/>
    <xf numFmtId="0" fontId="1" fillId="0" borderId="0" xfId="0" applyFont="1"/>
    <xf numFmtId="164" fontId="0" fillId="0" borderId="0" xfId="0" applyNumberFormat="1"/>
    <xf numFmtId="164" fontId="1" fillId="0" borderId="8" xfId="0" applyNumberFormat="1" applyFont="1" applyBorder="1" applyAlignment="1">
      <alignment horizontal="right" vertical="center"/>
    </xf>
    <xf numFmtId="165" fontId="0" fillId="0" borderId="0" xfId="0" applyNumberFormat="1"/>
    <xf numFmtId="9" fontId="0" fillId="0" borderId="0" xfId="0" applyNumberFormat="1"/>
    <xf numFmtId="165" fontId="0" fillId="0" borderId="0" xfId="1" applyNumberFormat="1" applyFont="1"/>
    <xf numFmtId="166" fontId="0" fillId="0" borderId="0" xfId="0" applyNumberFormat="1"/>
    <xf numFmtId="3" fontId="1" fillId="0" borderId="4" xfId="0" applyNumberFormat="1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3" fontId="4" fillId="0" borderId="8" xfId="0" applyNumberFormat="1" applyFont="1" applyBorder="1" applyAlignment="1">
      <alignment vertical="center"/>
    </xf>
    <xf numFmtId="3" fontId="4" fillId="0" borderId="8" xfId="0" applyNumberFormat="1" applyFont="1" applyBorder="1" applyAlignment="1">
      <alignment vertical="center" wrapText="1"/>
    </xf>
    <xf numFmtId="3" fontId="3" fillId="0" borderId="8" xfId="0" applyNumberFormat="1" applyFont="1" applyBorder="1" applyAlignment="1">
      <alignment vertical="center" wrapText="1"/>
    </xf>
    <xf numFmtId="3" fontId="3" fillId="3" borderId="8" xfId="0" applyNumberFormat="1" applyFont="1" applyFill="1" applyBorder="1" applyAlignment="1">
      <alignment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0" xfId="0" applyFont="1" applyAlignment="1">
      <alignment wrapText="1"/>
    </xf>
    <xf numFmtId="14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2" fontId="3" fillId="0" borderId="8" xfId="0" applyNumberFormat="1" applyFont="1" applyBorder="1" applyAlignment="1">
      <alignment vertical="center" wrapText="1"/>
    </xf>
    <xf numFmtId="0" fontId="0" fillId="0" borderId="6" xfId="0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chemeClr val="tx1">
                    <a:lumMod val="75000"/>
                    <a:lumOff val="25000"/>
                  </a:schemeClr>
                </a:solidFill>
              </a:rPr>
              <a:t>Quarterly revenue</a:t>
            </a:r>
            <a:r>
              <a:rPr lang="es-ES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 and net profit </a:t>
            </a:r>
            <a:br>
              <a:rPr lang="es-ES">
                <a:solidFill>
                  <a:schemeClr val="tx1">
                    <a:lumMod val="75000"/>
                    <a:lumOff val="25000"/>
                  </a:schemeClr>
                </a:solidFill>
              </a:rPr>
            </a:br>
            <a:r>
              <a:rPr lang="es-ES">
                <a:solidFill>
                  <a:schemeClr val="tx1">
                    <a:lumMod val="75000"/>
                    <a:lumOff val="25000"/>
                  </a:schemeClr>
                </a:solidFill>
              </a:rPr>
              <a:t>Indexa Capital Group (M€, consolidated accounts)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9033333333333333E-2"/>
          <c:y val="0.15927916666666667"/>
          <c:w val="0.91671319444444443"/>
          <c:h val="0.59062083333333337"/>
        </c:manualLayout>
      </c:layout>
      <c:lineChart>
        <c:grouping val="standard"/>
        <c:varyColors val="0"/>
        <c:ser>
          <c:idx val="0"/>
          <c:order val="0"/>
          <c:tx>
            <c:strRef>
              <c:f>'Datos para gráficos'!$B$3</c:f>
              <c:strCache>
                <c:ptCount val="1"/>
                <c:pt idx="0">
                  <c:v>Commissions earned (M€)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'Datos para gráficos'!$D$2:$R$2</c:f>
              <c:strCache>
                <c:ptCount val="15"/>
                <c:pt idx="0">
                  <c:v>Q1-2023</c:v>
                </c:pt>
                <c:pt idx="1">
                  <c:v>Q2-2023</c:v>
                </c:pt>
                <c:pt idx="2">
                  <c:v>Q3-2023</c:v>
                </c:pt>
                <c:pt idx="3">
                  <c:v>Q4-2023</c:v>
                </c:pt>
                <c:pt idx="4">
                  <c:v>Q1-2024</c:v>
                </c:pt>
                <c:pt idx="5">
                  <c:v>Q2-2024</c:v>
                </c:pt>
                <c:pt idx="6">
                  <c:v>Q3-2024</c:v>
                </c:pt>
                <c:pt idx="7">
                  <c:v>Q4-2024</c:v>
                </c:pt>
                <c:pt idx="8">
                  <c:v>Q1-2025</c:v>
                </c:pt>
                <c:pt idx="9">
                  <c:v>Q2-2025</c:v>
                </c:pt>
                <c:pt idx="10">
                  <c:v>Q3-2025</c:v>
                </c:pt>
                <c:pt idx="11">
                  <c:v>Q4-2025</c:v>
                </c:pt>
                <c:pt idx="12">
                  <c:v>Q1-2026</c:v>
                </c:pt>
                <c:pt idx="13">
                  <c:v>Q2-2026</c:v>
                </c:pt>
                <c:pt idx="14">
                  <c:v>Q3-2026</c:v>
                </c:pt>
              </c:strCache>
            </c:strRef>
          </c:cat>
          <c:val>
            <c:numRef>
              <c:f>'Datos para gráficos'!$D$3:$R$3</c:f>
              <c:numCache>
                <c:formatCode>#,##0.000</c:formatCode>
                <c:ptCount val="15"/>
                <c:pt idx="0">
                  <c:v>1.0365175200000001</c:v>
                </c:pt>
                <c:pt idx="1">
                  <c:v>1.2397544199999999</c:v>
                </c:pt>
                <c:pt idx="2">
                  <c:v>1.22582985</c:v>
                </c:pt>
                <c:pt idx="3">
                  <c:v>1.3415574400000003</c:v>
                </c:pt>
                <c:pt idx="4">
                  <c:v>1.4213588300000002</c:v>
                </c:pt>
                <c:pt idx="5">
                  <c:v>1.5715225099999999</c:v>
                </c:pt>
                <c:pt idx="6">
                  <c:v>1.7173399900000001</c:v>
                </c:pt>
                <c:pt idx="7">
                  <c:v>1.90029688</c:v>
                </c:pt>
                <c:pt idx="8">
                  <c:v>2.0794481399999998</c:v>
                </c:pt>
                <c:pt idx="9">
                  <c:v>2.1247091000000005</c:v>
                </c:pt>
                <c:pt idx="10">
                  <c:v>2.383917719999999</c:v>
                </c:pt>
                <c:pt idx="11">
                  <c:v>2.8326720199999995</c:v>
                </c:pt>
                <c:pt idx="12">
                  <c:v>2.92307009</c:v>
                </c:pt>
                <c:pt idx="13">
                  <c:v>3.4523878900000007</c:v>
                </c:pt>
                <c:pt idx="14">
                  <c:v>4.0225763799999994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5C-4EE4-B46E-92DED89927B8}"/>
            </c:ext>
          </c:extLst>
        </c:ser>
        <c:ser>
          <c:idx val="1"/>
          <c:order val="1"/>
          <c:tx>
            <c:strRef>
              <c:f>'Datos para gráficos'!$B$4</c:f>
              <c:strCache>
                <c:ptCount val="1"/>
                <c:pt idx="0">
                  <c:v>Net profit (M€)</c:v>
                </c:pt>
              </c:strCache>
            </c:strRef>
          </c:tx>
          <c:spPr>
            <a:ln w="2540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'Datos para gráficos'!$D$2:$R$2</c:f>
              <c:strCache>
                <c:ptCount val="15"/>
                <c:pt idx="0">
                  <c:v>Q1-2023</c:v>
                </c:pt>
                <c:pt idx="1">
                  <c:v>Q2-2023</c:v>
                </c:pt>
                <c:pt idx="2">
                  <c:v>Q3-2023</c:v>
                </c:pt>
                <c:pt idx="3">
                  <c:v>Q4-2023</c:v>
                </c:pt>
                <c:pt idx="4">
                  <c:v>Q1-2024</c:v>
                </c:pt>
                <c:pt idx="5">
                  <c:v>Q2-2024</c:v>
                </c:pt>
                <c:pt idx="6">
                  <c:v>Q3-2024</c:v>
                </c:pt>
                <c:pt idx="7">
                  <c:v>Q4-2024</c:v>
                </c:pt>
                <c:pt idx="8">
                  <c:v>Q1-2025</c:v>
                </c:pt>
                <c:pt idx="9">
                  <c:v>Q2-2025</c:v>
                </c:pt>
                <c:pt idx="10">
                  <c:v>Q3-2025</c:v>
                </c:pt>
                <c:pt idx="11">
                  <c:v>Q4-2025</c:v>
                </c:pt>
                <c:pt idx="12">
                  <c:v>Q1-2026</c:v>
                </c:pt>
                <c:pt idx="13">
                  <c:v>Q2-2026</c:v>
                </c:pt>
                <c:pt idx="14">
                  <c:v>Q3-2026</c:v>
                </c:pt>
              </c:strCache>
            </c:strRef>
          </c:cat>
          <c:val>
            <c:numRef>
              <c:f>'Datos para gráficos'!$D$4:$R$4</c:f>
              <c:numCache>
                <c:formatCode>#,##0.000</c:formatCode>
                <c:ptCount val="15"/>
                <c:pt idx="0">
                  <c:v>0.13262327999999998</c:v>
                </c:pt>
                <c:pt idx="1">
                  <c:v>7.3970640000000046E-2</c:v>
                </c:pt>
                <c:pt idx="2">
                  <c:v>0.17764401999999993</c:v>
                </c:pt>
                <c:pt idx="3">
                  <c:v>2.4445050000000048E-2</c:v>
                </c:pt>
                <c:pt idx="4">
                  <c:v>0.19541787000000022</c:v>
                </c:pt>
                <c:pt idx="5">
                  <c:v>5.8434100000000324E-3</c:v>
                </c:pt>
                <c:pt idx="6">
                  <c:v>0.32451167000000075</c:v>
                </c:pt>
                <c:pt idx="7">
                  <c:v>0.23922157999999902</c:v>
                </c:pt>
                <c:pt idx="8">
                  <c:v>0.50173890583333369</c:v>
                </c:pt>
                <c:pt idx="9">
                  <c:v>0.42035923416666626</c:v>
                </c:pt>
                <c:pt idx="10">
                  <c:v>0.66811615399999913</c:v>
                </c:pt>
                <c:pt idx="11">
                  <c:v>0.783339643999998</c:v>
                </c:pt>
                <c:pt idx="12">
                  <c:v>0.62117637261294745</c:v>
                </c:pt>
                <c:pt idx="13">
                  <c:v>1.3186618473870535</c:v>
                </c:pt>
                <c:pt idx="14">
                  <c:v>1.5660732906738803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5C-4EE4-B46E-92DED89927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2264351"/>
        <c:axId val="1312267711"/>
      </c:lineChart>
      <c:catAx>
        <c:axId val="13122643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12267711"/>
        <c:crosses val="autoZero"/>
        <c:auto val="1"/>
        <c:lblAlgn val="ctr"/>
        <c:lblOffset val="100"/>
        <c:noMultiLvlLbl val="0"/>
      </c:catAx>
      <c:valAx>
        <c:axId val="13122677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12264351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638177083333336"/>
          <c:y val="0.86162893518518513"/>
          <c:w val="0.4828265625"/>
          <c:h val="4.96097222222222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chemeClr val="tx1">
                    <a:lumMod val="75000"/>
                    <a:lumOff val="25000"/>
                  </a:schemeClr>
                </a:solidFill>
              </a:rPr>
              <a:t>Ingresos y beneficio neto trimestral</a:t>
            </a:r>
            <a:r>
              <a:rPr lang="es-ES" baseline="0">
                <a:solidFill>
                  <a:schemeClr val="tx1">
                    <a:lumMod val="75000"/>
                    <a:lumOff val="25000"/>
                  </a:schemeClr>
                </a:solidFill>
              </a:rPr>
              <a:t> Indexa Capital Group </a:t>
            </a:r>
            <a:br>
              <a:rPr lang="es-ES" baseline="0">
                <a:solidFill>
                  <a:schemeClr val="tx1">
                    <a:lumMod val="75000"/>
                    <a:lumOff val="25000"/>
                  </a:schemeClr>
                </a:solidFill>
              </a:rPr>
            </a:br>
            <a:r>
              <a:rPr lang="es-ES">
                <a:solidFill>
                  <a:schemeClr val="tx1">
                    <a:lumMod val="75000"/>
                    <a:lumOff val="25000"/>
                  </a:schemeClr>
                </a:solidFill>
              </a:rPr>
              <a:t>(M€, cuentas consolidadas)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6828472222222225E-2"/>
          <c:y val="0.15927916666666667"/>
          <c:w val="0.9189180555555555"/>
          <c:h val="0.58831855928144794"/>
        </c:manualLayout>
      </c:layout>
      <c:lineChart>
        <c:grouping val="standard"/>
        <c:varyColors val="0"/>
        <c:ser>
          <c:idx val="0"/>
          <c:order val="0"/>
          <c:tx>
            <c:strRef>
              <c:f>'Datos para gráficos'!$A$3</c:f>
              <c:strCache>
                <c:ptCount val="1"/>
                <c:pt idx="0">
                  <c:v>Comisiones percibidas (M€)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'Datos para gráficos'!$D$1:$R$1</c:f>
              <c:strCache>
                <c:ptCount val="15"/>
                <c:pt idx="0">
                  <c:v>T1-2023</c:v>
                </c:pt>
                <c:pt idx="1">
                  <c:v>T2-2023</c:v>
                </c:pt>
                <c:pt idx="2">
                  <c:v>T3-2023</c:v>
                </c:pt>
                <c:pt idx="3">
                  <c:v>T4-2023</c:v>
                </c:pt>
                <c:pt idx="4">
                  <c:v>T1-2024</c:v>
                </c:pt>
                <c:pt idx="5">
                  <c:v>T2-2024</c:v>
                </c:pt>
                <c:pt idx="6">
                  <c:v>T3-2024</c:v>
                </c:pt>
                <c:pt idx="7">
                  <c:v>T4-2024</c:v>
                </c:pt>
                <c:pt idx="8">
                  <c:v>T1-2025</c:v>
                </c:pt>
                <c:pt idx="9">
                  <c:v>T2-2025</c:v>
                </c:pt>
                <c:pt idx="10">
                  <c:v>T3-2025</c:v>
                </c:pt>
                <c:pt idx="11">
                  <c:v>T4-2025</c:v>
                </c:pt>
                <c:pt idx="12">
                  <c:v>T1-2026</c:v>
                </c:pt>
                <c:pt idx="13">
                  <c:v>T2-2026</c:v>
                </c:pt>
                <c:pt idx="14">
                  <c:v>T3-2026</c:v>
                </c:pt>
              </c:strCache>
            </c:strRef>
          </c:cat>
          <c:val>
            <c:numRef>
              <c:f>'Datos para gráficos'!$D$3:$R$3</c:f>
              <c:numCache>
                <c:formatCode>#,##0.000</c:formatCode>
                <c:ptCount val="15"/>
                <c:pt idx="0">
                  <c:v>1.0365175200000001</c:v>
                </c:pt>
                <c:pt idx="1">
                  <c:v>1.2397544199999999</c:v>
                </c:pt>
                <c:pt idx="2">
                  <c:v>1.22582985</c:v>
                </c:pt>
                <c:pt idx="3">
                  <c:v>1.3415574400000003</c:v>
                </c:pt>
                <c:pt idx="4">
                  <c:v>1.4213588300000002</c:v>
                </c:pt>
                <c:pt idx="5">
                  <c:v>1.5715225099999999</c:v>
                </c:pt>
                <c:pt idx="6">
                  <c:v>1.7173399900000001</c:v>
                </c:pt>
                <c:pt idx="7">
                  <c:v>1.90029688</c:v>
                </c:pt>
                <c:pt idx="8">
                  <c:v>2.0794481399999998</c:v>
                </c:pt>
                <c:pt idx="9">
                  <c:v>2.1247091000000005</c:v>
                </c:pt>
                <c:pt idx="10">
                  <c:v>2.383917719999999</c:v>
                </c:pt>
                <c:pt idx="11">
                  <c:v>2.8326720199999995</c:v>
                </c:pt>
                <c:pt idx="12">
                  <c:v>2.92307009</c:v>
                </c:pt>
                <c:pt idx="13">
                  <c:v>3.4523878900000007</c:v>
                </c:pt>
                <c:pt idx="14">
                  <c:v>4.0225763799999994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17-4C2D-A5C4-FFFEE28945A5}"/>
            </c:ext>
          </c:extLst>
        </c:ser>
        <c:ser>
          <c:idx val="1"/>
          <c:order val="1"/>
          <c:tx>
            <c:strRef>
              <c:f>'Datos para gráficos'!$A$4</c:f>
              <c:strCache>
                <c:ptCount val="1"/>
                <c:pt idx="0">
                  <c:v>Beneficio neto (M€)</c:v>
                </c:pt>
              </c:strCache>
            </c:strRef>
          </c:tx>
          <c:spPr>
            <a:ln w="2222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'Datos para gráficos'!$D$1:$R$1</c:f>
              <c:strCache>
                <c:ptCount val="15"/>
                <c:pt idx="0">
                  <c:v>T1-2023</c:v>
                </c:pt>
                <c:pt idx="1">
                  <c:v>T2-2023</c:v>
                </c:pt>
                <c:pt idx="2">
                  <c:v>T3-2023</c:v>
                </c:pt>
                <c:pt idx="3">
                  <c:v>T4-2023</c:v>
                </c:pt>
                <c:pt idx="4">
                  <c:v>T1-2024</c:v>
                </c:pt>
                <c:pt idx="5">
                  <c:v>T2-2024</c:v>
                </c:pt>
                <c:pt idx="6">
                  <c:v>T3-2024</c:v>
                </c:pt>
                <c:pt idx="7">
                  <c:v>T4-2024</c:v>
                </c:pt>
                <c:pt idx="8">
                  <c:v>T1-2025</c:v>
                </c:pt>
                <c:pt idx="9">
                  <c:v>T2-2025</c:v>
                </c:pt>
                <c:pt idx="10">
                  <c:v>T3-2025</c:v>
                </c:pt>
                <c:pt idx="11">
                  <c:v>T4-2025</c:v>
                </c:pt>
                <c:pt idx="12">
                  <c:v>T1-2026</c:v>
                </c:pt>
                <c:pt idx="13">
                  <c:v>T2-2026</c:v>
                </c:pt>
                <c:pt idx="14">
                  <c:v>T3-2026</c:v>
                </c:pt>
              </c:strCache>
            </c:strRef>
          </c:cat>
          <c:val>
            <c:numRef>
              <c:f>'Datos para gráficos'!$D$4:$R$4</c:f>
              <c:numCache>
                <c:formatCode>#,##0.000</c:formatCode>
                <c:ptCount val="15"/>
                <c:pt idx="0">
                  <c:v>0.13262327999999998</c:v>
                </c:pt>
                <c:pt idx="1">
                  <c:v>7.3970640000000046E-2</c:v>
                </c:pt>
                <c:pt idx="2">
                  <c:v>0.17764401999999993</c:v>
                </c:pt>
                <c:pt idx="3">
                  <c:v>2.4445050000000048E-2</c:v>
                </c:pt>
                <c:pt idx="4">
                  <c:v>0.19541787000000022</c:v>
                </c:pt>
                <c:pt idx="5">
                  <c:v>5.8434100000000324E-3</c:v>
                </c:pt>
                <c:pt idx="6">
                  <c:v>0.32451167000000075</c:v>
                </c:pt>
                <c:pt idx="7">
                  <c:v>0.23922157999999902</c:v>
                </c:pt>
                <c:pt idx="8">
                  <c:v>0.50173890583333369</c:v>
                </c:pt>
                <c:pt idx="9">
                  <c:v>0.42035923416666626</c:v>
                </c:pt>
                <c:pt idx="10">
                  <c:v>0.66811615399999913</c:v>
                </c:pt>
                <c:pt idx="11">
                  <c:v>0.783339643999998</c:v>
                </c:pt>
                <c:pt idx="12">
                  <c:v>0.62117637261294745</c:v>
                </c:pt>
                <c:pt idx="13">
                  <c:v>1.3186618473870535</c:v>
                </c:pt>
                <c:pt idx="14">
                  <c:v>1.5660732906738803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17-4C2D-A5C4-FFFEE28945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2264351"/>
        <c:axId val="1312267711"/>
      </c:lineChart>
      <c:catAx>
        <c:axId val="13122643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12267711"/>
        <c:crosses val="autoZero"/>
        <c:auto val="1"/>
        <c:lblAlgn val="ctr"/>
        <c:lblOffset val="100"/>
        <c:noMultiLvlLbl val="0"/>
      </c:catAx>
      <c:valAx>
        <c:axId val="13122677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12264351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0339892281612773"/>
          <c:y val="0.85617460489576835"/>
          <c:w val="0.55840989583333334"/>
          <c:h val="4.96097222222222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chemeClr val="tx1">
                    <a:lumMod val="75000"/>
                    <a:lumOff val="25000"/>
                  </a:schemeClr>
                </a:solidFill>
              </a:rPr>
              <a:t>Chiffre d'affaires et bénéfice net trimestriel</a:t>
            </a:r>
            <a:br>
              <a:rPr lang="es-ES">
                <a:solidFill>
                  <a:schemeClr val="tx1">
                    <a:lumMod val="75000"/>
                    <a:lumOff val="25000"/>
                  </a:schemeClr>
                </a:solidFill>
              </a:rPr>
            </a:br>
            <a:r>
              <a:rPr lang="es-ES">
                <a:solidFill>
                  <a:schemeClr val="tx1">
                    <a:lumMod val="75000"/>
                    <a:lumOff val="25000"/>
                  </a:schemeClr>
                </a:solidFill>
              </a:rPr>
              <a:t>Indexa Capital Group (millions €, comptes consolidés)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9033333333333333E-2"/>
          <c:y val="0.15927916666666667"/>
          <c:w val="0.91671319444444443"/>
          <c:h val="0.58474120370370375"/>
        </c:manualLayout>
      </c:layout>
      <c:lineChart>
        <c:grouping val="standard"/>
        <c:varyColors val="0"/>
        <c:ser>
          <c:idx val="0"/>
          <c:order val="0"/>
          <c:tx>
            <c:strRef>
              <c:f>'Datos para gráficos'!$C$3</c:f>
              <c:strCache>
                <c:ptCount val="1"/>
                <c:pt idx="0">
                  <c:v>Commissions perçues (M€)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'Datos para gráficos'!$D$1:$R$1</c:f>
              <c:strCache>
                <c:ptCount val="15"/>
                <c:pt idx="0">
                  <c:v>T1-2023</c:v>
                </c:pt>
                <c:pt idx="1">
                  <c:v>T2-2023</c:v>
                </c:pt>
                <c:pt idx="2">
                  <c:v>T3-2023</c:v>
                </c:pt>
                <c:pt idx="3">
                  <c:v>T4-2023</c:v>
                </c:pt>
                <c:pt idx="4">
                  <c:v>T1-2024</c:v>
                </c:pt>
                <c:pt idx="5">
                  <c:v>T2-2024</c:v>
                </c:pt>
                <c:pt idx="6">
                  <c:v>T3-2024</c:v>
                </c:pt>
                <c:pt idx="7">
                  <c:v>T4-2024</c:v>
                </c:pt>
                <c:pt idx="8">
                  <c:v>T1-2025</c:v>
                </c:pt>
                <c:pt idx="9">
                  <c:v>T2-2025</c:v>
                </c:pt>
                <c:pt idx="10">
                  <c:v>T3-2025</c:v>
                </c:pt>
                <c:pt idx="11">
                  <c:v>T4-2025</c:v>
                </c:pt>
                <c:pt idx="12">
                  <c:v>T1-2026</c:v>
                </c:pt>
                <c:pt idx="13">
                  <c:v>T2-2026</c:v>
                </c:pt>
                <c:pt idx="14">
                  <c:v>T3-2026</c:v>
                </c:pt>
              </c:strCache>
            </c:strRef>
          </c:cat>
          <c:val>
            <c:numRef>
              <c:f>'Datos para gráficos'!$D$3:$R$3</c:f>
              <c:numCache>
                <c:formatCode>#,##0.000</c:formatCode>
                <c:ptCount val="15"/>
                <c:pt idx="0">
                  <c:v>1.0365175200000001</c:v>
                </c:pt>
                <c:pt idx="1">
                  <c:v>1.2397544199999999</c:v>
                </c:pt>
                <c:pt idx="2">
                  <c:v>1.22582985</c:v>
                </c:pt>
                <c:pt idx="3">
                  <c:v>1.3415574400000003</c:v>
                </c:pt>
                <c:pt idx="4">
                  <c:v>1.4213588300000002</c:v>
                </c:pt>
                <c:pt idx="5">
                  <c:v>1.5715225099999999</c:v>
                </c:pt>
                <c:pt idx="6">
                  <c:v>1.7173399900000001</c:v>
                </c:pt>
                <c:pt idx="7">
                  <c:v>1.90029688</c:v>
                </c:pt>
                <c:pt idx="8">
                  <c:v>2.0794481399999998</c:v>
                </c:pt>
                <c:pt idx="9">
                  <c:v>2.1247091000000005</c:v>
                </c:pt>
                <c:pt idx="10">
                  <c:v>2.383917719999999</c:v>
                </c:pt>
                <c:pt idx="11">
                  <c:v>2.8326720199999995</c:v>
                </c:pt>
                <c:pt idx="12">
                  <c:v>2.92307009</c:v>
                </c:pt>
                <c:pt idx="13">
                  <c:v>3.4523878900000007</c:v>
                </c:pt>
                <c:pt idx="14">
                  <c:v>4.0225763799999994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C8-451A-9175-80359057233D}"/>
            </c:ext>
          </c:extLst>
        </c:ser>
        <c:ser>
          <c:idx val="1"/>
          <c:order val="1"/>
          <c:tx>
            <c:strRef>
              <c:f>'Datos para gráficos'!$C$4</c:f>
              <c:strCache>
                <c:ptCount val="1"/>
                <c:pt idx="0">
                  <c:v>Bénéfice net (M€)</c:v>
                </c:pt>
              </c:strCache>
            </c:strRef>
          </c:tx>
          <c:spPr>
            <a:ln w="2540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'Datos para gráficos'!$D$1:$R$1</c:f>
              <c:strCache>
                <c:ptCount val="15"/>
                <c:pt idx="0">
                  <c:v>T1-2023</c:v>
                </c:pt>
                <c:pt idx="1">
                  <c:v>T2-2023</c:v>
                </c:pt>
                <c:pt idx="2">
                  <c:v>T3-2023</c:v>
                </c:pt>
                <c:pt idx="3">
                  <c:v>T4-2023</c:v>
                </c:pt>
                <c:pt idx="4">
                  <c:v>T1-2024</c:v>
                </c:pt>
                <c:pt idx="5">
                  <c:v>T2-2024</c:v>
                </c:pt>
                <c:pt idx="6">
                  <c:v>T3-2024</c:v>
                </c:pt>
                <c:pt idx="7">
                  <c:v>T4-2024</c:v>
                </c:pt>
                <c:pt idx="8">
                  <c:v>T1-2025</c:v>
                </c:pt>
                <c:pt idx="9">
                  <c:v>T2-2025</c:v>
                </c:pt>
                <c:pt idx="10">
                  <c:v>T3-2025</c:v>
                </c:pt>
                <c:pt idx="11">
                  <c:v>T4-2025</c:v>
                </c:pt>
                <c:pt idx="12">
                  <c:v>T1-2026</c:v>
                </c:pt>
                <c:pt idx="13">
                  <c:v>T2-2026</c:v>
                </c:pt>
                <c:pt idx="14">
                  <c:v>T3-2026</c:v>
                </c:pt>
              </c:strCache>
            </c:strRef>
          </c:cat>
          <c:val>
            <c:numRef>
              <c:f>'Datos para gráficos'!$D$4:$R$4</c:f>
              <c:numCache>
                <c:formatCode>#,##0.000</c:formatCode>
                <c:ptCount val="15"/>
                <c:pt idx="0">
                  <c:v>0.13262327999999998</c:v>
                </c:pt>
                <c:pt idx="1">
                  <c:v>7.3970640000000046E-2</c:v>
                </c:pt>
                <c:pt idx="2">
                  <c:v>0.17764401999999993</c:v>
                </c:pt>
                <c:pt idx="3">
                  <c:v>2.4445050000000048E-2</c:v>
                </c:pt>
                <c:pt idx="4">
                  <c:v>0.19541787000000022</c:v>
                </c:pt>
                <c:pt idx="5">
                  <c:v>5.8434100000000324E-3</c:v>
                </c:pt>
                <c:pt idx="6">
                  <c:v>0.32451167000000075</c:v>
                </c:pt>
                <c:pt idx="7">
                  <c:v>0.23922157999999902</c:v>
                </c:pt>
                <c:pt idx="8">
                  <c:v>0.50173890583333369</c:v>
                </c:pt>
                <c:pt idx="9">
                  <c:v>0.42035923416666626</c:v>
                </c:pt>
                <c:pt idx="10">
                  <c:v>0.66811615399999913</c:v>
                </c:pt>
                <c:pt idx="11">
                  <c:v>0.783339643999998</c:v>
                </c:pt>
                <c:pt idx="12">
                  <c:v>0.62117637261294745</c:v>
                </c:pt>
                <c:pt idx="13">
                  <c:v>1.3186618473870535</c:v>
                </c:pt>
                <c:pt idx="14">
                  <c:v>1.5660732906738803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C8-451A-9175-8035905723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12264351"/>
        <c:axId val="1312267711"/>
      </c:lineChart>
      <c:catAx>
        <c:axId val="13122643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12267711"/>
        <c:crosses val="autoZero"/>
        <c:auto val="1"/>
        <c:lblAlgn val="ctr"/>
        <c:lblOffset val="100"/>
        <c:noMultiLvlLbl val="0"/>
      </c:catAx>
      <c:valAx>
        <c:axId val="13122677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12264351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858663194444442"/>
          <c:y val="0.85043657407407391"/>
          <c:w val="0.4828265625"/>
          <c:h val="4.96097222222222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807000</xdr:colOff>
      <xdr:row>21</xdr:row>
      <xdr:rowOff>52800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5CD7654-0856-4B57-BA87-980DCF6A89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0.89958</cdr:y>
    </cdr:from>
    <cdr:to>
      <cdr:x>0.94639</cdr:x>
      <cdr:y>0.98236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9D72182A-FC32-D7AF-D958-FBAFE8E83382}"/>
            </a:ext>
          </a:extLst>
        </cdr:cNvPr>
        <cdr:cNvSpPr txBox="1"/>
      </cdr:nvSpPr>
      <cdr:spPr>
        <a:xfrm xmlns:a="http://schemas.openxmlformats.org/drawingml/2006/main">
          <a:off x="0" y="3886190"/>
          <a:ext cx="5451206" cy="3576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900">
              <a:solidFill>
                <a:schemeClr val="tx1">
                  <a:lumMod val="75000"/>
                  <a:lumOff val="25000"/>
                </a:schemeClr>
              </a:solidFill>
            </a:rPr>
            <a:t>Source: Indexa Capital Group SA, consolidated accounts.</a:t>
          </a:r>
          <a:br>
            <a:rPr lang="es-ES" sz="900">
              <a:solidFill>
                <a:schemeClr val="tx1">
                  <a:lumMod val="75000"/>
                  <a:lumOff val="25000"/>
                </a:schemeClr>
              </a:solidFill>
            </a:rPr>
          </a:br>
          <a:r>
            <a:rPr lang="es-ES" sz="900" baseline="0">
              <a:solidFill>
                <a:schemeClr val="tx1">
                  <a:lumMod val="75000"/>
                  <a:lumOff val="25000"/>
                </a:schemeClr>
              </a:solidFill>
            </a:rPr>
            <a:t>https://group.indexacapital.com/en/documents</a:t>
          </a:r>
          <a:endParaRPr lang="es-ES" sz="900">
            <a:solidFill>
              <a:schemeClr val="tx1">
                <a:lumMod val="75000"/>
                <a:lumOff val="2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0.74497</cdr:x>
      <cdr:y>0.91282</cdr:y>
    </cdr:from>
    <cdr:to>
      <cdr:x>1</cdr:x>
      <cdr:y>1</cdr:y>
    </cdr:to>
    <cdr:pic>
      <cdr:nvPicPr>
        <cdr:cNvPr id="3" name="1 Imagen">
          <a:extLst xmlns:a="http://schemas.openxmlformats.org/drawingml/2006/main">
            <a:ext uri="{FF2B5EF4-FFF2-40B4-BE49-F238E27FC236}">
              <a16:creationId xmlns:a16="http://schemas.microsoft.com/office/drawing/2014/main" id="{5611165A-D156-1A8D-AE45-AE6080A09271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4291049" y="3943396"/>
          <a:ext cx="1468951" cy="376604"/>
        </a:xfrm>
        <a:prstGeom xmlns:a="http://schemas.openxmlformats.org/drawingml/2006/main" prst="rect">
          <a:avLst/>
        </a:prstGeom>
      </cdr:spPr>
    </cdr:pic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807000</xdr:colOff>
      <xdr:row>21</xdr:row>
      <xdr:rowOff>52800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7F887F1-71B6-479C-A137-0BE29D01F6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0.89782</cdr:y>
    </cdr:from>
    <cdr:to>
      <cdr:x>0.74613</cdr:x>
      <cdr:y>0.98236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9D72182A-FC32-D7AF-D958-FBAFE8E83382}"/>
            </a:ext>
          </a:extLst>
        </cdr:cNvPr>
        <cdr:cNvSpPr txBox="1"/>
      </cdr:nvSpPr>
      <cdr:spPr>
        <a:xfrm xmlns:a="http://schemas.openxmlformats.org/drawingml/2006/main">
          <a:off x="0" y="3878587"/>
          <a:ext cx="4297709" cy="3652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900">
              <a:solidFill>
                <a:schemeClr val="tx1">
                  <a:lumMod val="75000"/>
                  <a:lumOff val="25000"/>
                </a:schemeClr>
              </a:solidFill>
            </a:rPr>
            <a:t>Fuente:</a:t>
          </a:r>
          <a:r>
            <a:rPr lang="es-ES" sz="900" baseline="0">
              <a:solidFill>
                <a:schemeClr val="tx1">
                  <a:lumMod val="75000"/>
                  <a:lumOff val="25000"/>
                </a:schemeClr>
              </a:solidFill>
            </a:rPr>
            <a:t> Indexa Capital Group SA, cuentas consolidadas. </a:t>
          </a:r>
          <a:br>
            <a:rPr lang="es-ES" sz="900" baseline="0">
              <a:solidFill>
                <a:schemeClr val="tx1">
                  <a:lumMod val="75000"/>
                  <a:lumOff val="25000"/>
                </a:schemeClr>
              </a:solidFill>
            </a:rPr>
          </a:br>
          <a:r>
            <a:rPr lang="es-ES" sz="900" baseline="0">
              <a:solidFill>
                <a:schemeClr val="tx1">
                  <a:lumMod val="75000"/>
                  <a:lumOff val="25000"/>
                </a:schemeClr>
              </a:solidFill>
            </a:rPr>
            <a:t>https://group.indexacapital.com/es/documents</a:t>
          </a:r>
          <a:endParaRPr lang="es-ES" sz="900">
            <a:solidFill>
              <a:schemeClr val="tx1">
                <a:lumMod val="75000"/>
                <a:lumOff val="2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0.74497</cdr:x>
      <cdr:y>0.91282</cdr:y>
    </cdr:from>
    <cdr:to>
      <cdr:x>1</cdr:x>
      <cdr:y>1</cdr:y>
    </cdr:to>
    <cdr:pic>
      <cdr:nvPicPr>
        <cdr:cNvPr id="3" name="1 Imagen">
          <a:extLst xmlns:a="http://schemas.openxmlformats.org/drawingml/2006/main">
            <a:ext uri="{FF2B5EF4-FFF2-40B4-BE49-F238E27FC236}">
              <a16:creationId xmlns:a16="http://schemas.microsoft.com/office/drawing/2014/main" id="{5611165A-D156-1A8D-AE45-AE6080A09271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4291049" y="3943396"/>
          <a:ext cx="1468951" cy="376604"/>
        </a:xfrm>
        <a:prstGeom xmlns:a="http://schemas.openxmlformats.org/drawingml/2006/main" prst="rect">
          <a:avLst/>
        </a:prstGeom>
      </cdr:spPr>
    </cdr:pic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807000</xdr:colOff>
      <xdr:row>21</xdr:row>
      <xdr:rowOff>52800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78F25048-0A5B-4750-937B-6FB6B7268A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0.0022</cdr:x>
      <cdr:y>0.89664</cdr:y>
    </cdr:from>
    <cdr:to>
      <cdr:x>0.94859</cdr:x>
      <cdr:y>0.97942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9D72182A-FC32-D7AF-D958-FBAFE8E83382}"/>
            </a:ext>
          </a:extLst>
        </cdr:cNvPr>
        <cdr:cNvSpPr txBox="1"/>
      </cdr:nvSpPr>
      <cdr:spPr>
        <a:xfrm xmlns:a="http://schemas.openxmlformats.org/drawingml/2006/main">
          <a:off x="12700" y="3873490"/>
          <a:ext cx="5451206" cy="3576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900">
              <a:solidFill>
                <a:schemeClr val="tx1">
                  <a:lumMod val="75000"/>
                  <a:lumOff val="25000"/>
                </a:schemeClr>
              </a:solidFill>
            </a:rPr>
            <a:t>Source: Indexa Capital Group SA, comptes consolidés.</a:t>
          </a:r>
          <a:br>
            <a:rPr lang="es-ES" sz="900">
              <a:solidFill>
                <a:schemeClr val="tx1">
                  <a:lumMod val="75000"/>
                  <a:lumOff val="25000"/>
                </a:schemeClr>
              </a:solidFill>
            </a:rPr>
          </a:br>
          <a:r>
            <a:rPr lang="es-ES" sz="900" baseline="0">
              <a:solidFill>
                <a:schemeClr val="tx1">
                  <a:lumMod val="75000"/>
                  <a:lumOff val="25000"/>
                </a:schemeClr>
              </a:solidFill>
            </a:rPr>
            <a:t>https://group.indexacapital.com/fr/documents</a:t>
          </a:r>
          <a:endParaRPr lang="es-ES" sz="900">
            <a:solidFill>
              <a:schemeClr val="tx1">
                <a:lumMod val="75000"/>
                <a:lumOff val="2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0.74497</cdr:x>
      <cdr:y>0.91282</cdr:y>
    </cdr:from>
    <cdr:to>
      <cdr:x>1</cdr:x>
      <cdr:y>1</cdr:y>
    </cdr:to>
    <cdr:pic>
      <cdr:nvPicPr>
        <cdr:cNvPr id="3" name="1 Imagen">
          <a:extLst xmlns:a="http://schemas.openxmlformats.org/drawingml/2006/main">
            <a:ext uri="{FF2B5EF4-FFF2-40B4-BE49-F238E27FC236}">
              <a16:creationId xmlns:a16="http://schemas.microsoft.com/office/drawing/2014/main" id="{5611165A-D156-1A8D-AE45-AE6080A09271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4291049" y="3943396"/>
          <a:ext cx="1468951" cy="376604"/>
        </a:xfrm>
        <a:prstGeom xmlns:a="http://schemas.openxmlformats.org/drawingml/2006/main" prst="rect">
          <a:avLst/>
        </a:prstGeom>
      </cdr:spPr>
    </cdr:pic>
  </cdr:relSizeAnchor>
</c:userShapes>
</file>

<file path=xl/persons/person.xml><?xml version="1.0" encoding="utf-8"?>
<personList xmlns="http://schemas.microsoft.com/office/spreadsheetml/2018/threadedcomments" xmlns:x="http://schemas.openxmlformats.org/spreadsheetml/2006/main">
  <person displayName="François Derbaix" id="{C2A9127C-2077-406C-90B0-A0E50F56E6E4}" userId="François Derbaix" providerId="None"/>
</personList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20" dT="2026-11-03T10:53:58.01" personId="{C2A9127C-2077-406C-90B0-A0E50F56E6E4}" id="{AD8D10DB-077F-4ED1-AADE-A7F624597C7A}">
    <text>Corregido 3/11/2026, 12:00 (antes 653.070,68 €)</text>
  </threadedComment>
</ThreadedComments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B9D8756-14BB-C24C-B0D5-48951B9BD732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5fc6cb82-313e-4129-9134-b3c2c01698fe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6F953-7A7B-F947-875B-433C288CD637}">
  <dimension ref="A1:R46"/>
  <sheetViews>
    <sheetView showGridLines="0" zoomScaleNormal="100" workbookViewId="0">
      <pane xSplit="1" ySplit="1" topLeftCell="J2" activePane="bottomRight" state="frozen"/>
      <selection pane="topRight" activeCell="B1" sqref="B1"/>
      <selection pane="bottomLeft" activeCell="A2" sqref="A2"/>
      <selection pane="bottomRight" activeCell="R1" sqref="R1"/>
    </sheetView>
  </sheetViews>
  <sheetFormatPr baseColWidth="10" defaultColWidth="11.19921875" defaultRowHeight="15.6" x14ac:dyDescent="0.3"/>
  <cols>
    <col min="1" max="1" width="69.296875" bestFit="1" customWidth="1"/>
    <col min="2" max="11" width="12.69921875" bestFit="1" customWidth="1"/>
    <col min="12" max="18" width="12.69921875" customWidth="1"/>
  </cols>
  <sheetData>
    <row r="1" spans="1:18" x14ac:dyDescent="0.3">
      <c r="A1" s="34" t="s">
        <v>1</v>
      </c>
      <c r="B1" s="36">
        <v>44561</v>
      </c>
      <c r="C1" s="36">
        <v>44926</v>
      </c>
      <c r="D1" s="36">
        <v>45016</v>
      </c>
      <c r="E1" s="36">
        <v>45107</v>
      </c>
      <c r="F1" s="36">
        <v>45199</v>
      </c>
      <c r="G1" s="36">
        <v>45291</v>
      </c>
      <c r="H1" s="36">
        <v>45382</v>
      </c>
      <c r="I1" s="36">
        <v>45473</v>
      </c>
      <c r="J1" s="36">
        <v>45565</v>
      </c>
      <c r="K1" s="36">
        <v>45657</v>
      </c>
      <c r="L1" s="36">
        <v>45747</v>
      </c>
      <c r="M1" s="36">
        <v>45838</v>
      </c>
      <c r="N1" s="36">
        <v>45930</v>
      </c>
      <c r="O1" s="36">
        <v>46022</v>
      </c>
      <c r="P1" s="36">
        <v>46112</v>
      </c>
      <c r="Q1" s="36" t="s">
        <v>221</v>
      </c>
      <c r="R1" s="36">
        <v>46295</v>
      </c>
    </row>
    <row r="2" spans="1:18" x14ac:dyDescent="0.3">
      <c r="A2" s="32" t="s">
        <v>222</v>
      </c>
      <c r="B2" s="28" t="s">
        <v>2</v>
      </c>
      <c r="C2" s="28" t="s">
        <v>2</v>
      </c>
      <c r="D2" s="28" t="s">
        <v>2</v>
      </c>
      <c r="E2" s="28" t="s">
        <v>2</v>
      </c>
      <c r="F2" s="28" t="s">
        <v>2</v>
      </c>
      <c r="G2" s="28" t="s">
        <v>2</v>
      </c>
      <c r="H2" s="28" t="s">
        <v>2</v>
      </c>
      <c r="I2" s="28" t="s">
        <v>2</v>
      </c>
      <c r="J2" s="28" t="s">
        <v>2</v>
      </c>
      <c r="K2" s="28" t="s">
        <v>2</v>
      </c>
      <c r="L2" s="28" t="s">
        <v>2</v>
      </c>
      <c r="M2" s="28" t="s">
        <v>2</v>
      </c>
      <c r="N2" s="28" t="s">
        <v>2</v>
      </c>
      <c r="O2" s="28" t="s">
        <v>2</v>
      </c>
      <c r="P2" s="28" t="s">
        <v>2</v>
      </c>
      <c r="Q2" s="25">
        <v>2743238.07</v>
      </c>
      <c r="R2" s="25">
        <v>3919434.34</v>
      </c>
    </row>
    <row r="3" spans="1:18" s="31" customFormat="1" x14ac:dyDescent="0.3">
      <c r="A3" s="32" t="s">
        <v>3</v>
      </c>
      <c r="B3" s="28" t="s">
        <v>2</v>
      </c>
      <c r="C3" s="28" t="s">
        <v>2</v>
      </c>
      <c r="D3" s="28" t="s">
        <v>2</v>
      </c>
      <c r="E3" s="28" t="s">
        <v>2</v>
      </c>
      <c r="F3" s="28" t="s">
        <v>2</v>
      </c>
      <c r="G3" s="28" t="s">
        <v>2</v>
      </c>
      <c r="H3" s="28" t="s">
        <v>2</v>
      </c>
      <c r="I3" s="28" t="s">
        <v>2</v>
      </c>
      <c r="J3" s="28" t="s">
        <v>2</v>
      </c>
      <c r="K3" s="28" t="s">
        <v>2</v>
      </c>
      <c r="L3" s="28" t="s">
        <v>2</v>
      </c>
      <c r="M3" s="28" t="s">
        <v>2</v>
      </c>
      <c r="N3" s="28" t="s">
        <v>2</v>
      </c>
      <c r="O3" s="28" t="s">
        <v>2</v>
      </c>
      <c r="P3" s="28" t="s">
        <v>2</v>
      </c>
      <c r="Q3" s="28" t="s">
        <v>2</v>
      </c>
      <c r="R3" s="28" t="s">
        <v>2</v>
      </c>
    </row>
    <row r="4" spans="1:18" x14ac:dyDescent="0.3">
      <c r="A4" s="33" t="s">
        <v>4</v>
      </c>
      <c r="B4" s="37" t="s">
        <v>2</v>
      </c>
      <c r="C4" s="37" t="s">
        <v>2</v>
      </c>
      <c r="D4" s="37" t="s">
        <v>2</v>
      </c>
      <c r="E4" s="37" t="s">
        <v>2</v>
      </c>
      <c r="F4" s="37" t="s">
        <v>2</v>
      </c>
      <c r="G4" s="37" t="s">
        <v>2</v>
      </c>
      <c r="H4" s="37" t="s">
        <v>2</v>
      </c>
      <c r="I4" s="37" t="s">
        <v>2</v>
      </c>
      <c r="J4" s="37" t="s">
        <v>2</v>
      </c>
      <c r="K4" s="37" t="s">
        <v>2</v>
      </c>
      <c r="L4" s="37" t="s">
        <v>2</v>
      </c>
      <c r="M4" s="37" t="s">
        <v>2</v>
      </c>
      <c r="N4" s="37" t="s">
        <v>2</v>
      </c>
      <c r="O4" s="37" t="s">
        <v>2</v>
      </c>
      <c r="P4" s="37" t="s">
        <v>2</v>
      </c>
      <c r="Q4" s="37" t="s">
        <v>2</v>
      </c>
      <c r="R4" s="37" t="s">
        <v>2</v>
      </c>
    </row>
    <row r="5" spans="1:18" x14ac:dyDescent="0.3">
      <c r="A5" s="33" t="s">
        <v>5</v>
      </c>
      <c r="B5" s="37" t="s">
        <v>2</v>
      </c>
      <c r="C5" s="37" t="s">
        <v>2</v>
      </c>
      <c r="D5" s="37" t="s">
        <v>2</v>
      </c>
      <c r="E5" s="37" t="s">
        <v>2</v>
      </c>
      <c r="F5" s="37" t="s">
        <v>2</v>
      </c>
      <c r="G5" s="37" t="s">
        <v>2</v>
      </c>
      <c r="H5" s="37" t="s">
        <v>2</v>
      </c>
      <c r="I5" s="37" t="s">
        <v>2</v>
      </c>
      <c r="J5" s="37" t="s">
        <v>2</v>
      </c>
      <c r="K5" s="37" t="s">
        <v>2</v>
      </c>
      <c r="L5" s="37" t="s">
        <v>2</v>
      </c>
      <c r="M5" s="37" t="s">
        <v>2</v>
      </c>
      <c r="N5" s="37" t="s">
        <v>2</v>
      </c>
      <c r="O5" s="37" t="s">
        <v>2</v>
      </c>
      <c r="P5" s="37" t="s">
        <v>2</v>
      </c>
      <c r="Q5" s="37" t="s">
        <v>2</v>
      </c>
      <c r="R5" s="37" t="s">
        <v>2</v>
      </c>
    </row>
    <row r="6" spans="1:18" x14ac:dyDescent="0.3">
      <c r="A6" s="33" t="s">
        <v>6</v>
      </c>
      <c r="B6" s="37" t="s">
        <v>2</v>
      </c>
      <c r="C6" s="37" t="s">
        <v>2</v>
      </c>
      <c r="D6" s="37" t="s">
        <v>2</v>
      </c>
      <c r="E6" s="37" t="s">
        <v>2</v>
      </c>
      <c r="F6" s="37" t="s">
        <v>2</v>
      </c>
      <c r="G6" s="37" t="s">
        <v>2</v>
      </c>
      <c r="H6" s="37" t="s">
        <v>2</v>
      </c>
      <c r="I6" s="37" t="s">
        <v>2</v>
      </c>
      <c r="J6" s="37" t="s">
        <v>2</v>
      </c>
      <c r="K6" s="37" t="s">
        <v>2</v>
      </c>
      <c r="L6" s="37" t="s">
        <v>2</v>
      </c>
      <c r="M6" s="37" t="s">
        <v>2</v>
      </c>
      <c r="N6" s="37" t="s">
        <v>2</v>
      </c>
      <c r="O6" s="37" t="s">
        <v>2</v>
      </c>
      <c r="P6" s="37" t="s">
        <v>2</v>
      </c>
      <c r="Q6" s="37" t="s">
        <v>2</v>
      </c>
      <c r="R6" s="37" t="s">
        <v>2</v>
      </c>
    </row>
    <row r="7" spans="1:18" x14ac:dyDescent="0.3">
      <c r="A7" s="33" t="s">
        <v>7</v>
      </c>
      <c r="B7" s="37" t="s">
        <v>2</v>
      </c>
      <c r="C7" s="37" t="s">
        <v>2</v>
      </c>
      <c r="D7" s="37" t="s">
        <v>2</v>
      </c>
      <c r="E7" s="37" t="s">
        <v>2</v>
      </c>
      <c r="F7" s="37" t="s">
        <v>2</v>
      </c>
      <c r="G7" s="37" t="s">
        <v>2</v>
      </c>
      <c r="H7" s="37" t="s">
        <v>2</v>
      </c>
      <c r="I7" s="37" t="s">
        <v>2</v>
      </c>
      <c r="J7" s="37" t="s">
        <v>2</v>
      </c>
      <c r="K7" s="37" t="s">
        <v>2</v>
      </c>
      <c r="L7" s="37" t="s">
        <v>2</v>
      </c>
      <c r="M7" s="37" t="s">
        <v>2</v>
      </c>
      <c r="N7" s="37" t="s">
        <v>2</v>
      </c>
      <c r="O7" s="37" t="s">
        <v>2</v>
      </c>
      <c r="P7" s="37" t="s">
        <v>2</v>
      </c>
      <c r="Q7" s="37" t="s">
        <v>2</v>
      </c>
      <c r="R7" s="37" t="s">
        <v>2</v>
      </c>
    </row>
    <row r="8" spans="1:18" x14ac:dyDescent="0.3">
      <c r="A8" s="33" t="s">
        <v>8</v>
      </c>
      <c r="B8" s="37" t="s">
        <v>2</v>
      </c>
      <c r="C8" s="37" t="s">
        <v>2</v>
      </c>
      <c r="D8" s="37" t="s">
        <v>2</v>
      </c>
      <c r="E8" s="37" t="s">
        <v>2</v>
      </c>
      <c r="F8" s="37" t="s">
        <v>2</v>
      </c>
      <c r="G8" s="37" t="s">
        <v>2</v>
      </c>
      <c r="H8" s="37" t="s">
        <v>2</v>
      </c>
      <c r="I8" s="37" t="s">
        <v>2</v>
      </c>
      <c r="J8" s="37" t="s">
        <v>2</v>
      </c>
      <c r="K8" s="37" t="s">
        <v>2</v>
      </c>
      <c r="L8" s="37" t="s">
        <v>2</v>
      </c>
      <c r="M8" s="37" t="s">
        <v>2</v>
      </c>
      <c r="N8" s="37" t="s">
        <v>2</v>
      </c>
      <c r="O8" s="37" t="s">
        <v>2</v>
      </c>
      <c r="P8" s="37" t="s">
        <v>2</v>
      </c>
      <c r="Q8" s="37" t="s">
        <v>2</v>
      </c>
      <c r="R8" s="37" t="s">
        <v>2</v>
      </c>
    </row>
    <row r="9" spans="1:18" x14ac:dyDescent="0.3">
      <c r="A9" s="32" t="s">
        <v>0</v>
      </c>
      <c r="B9" s="37" t="s">
        <v>2</v>
      </c>
      <c r="C9" s="37" t="s">
        <v>2</v>
      </c>
      <c r="D9" s="37" t="s">
        <v>2</v>
      </c>
      <c r="E9" s="37" t="s">
        <v>2</v>
      </c>
      <c r="F9" s="37" t="s">
        <v>2</v>
      </c>
      <c r="G9" s="37" t="s">
        <v>2</v>
      </c>
      <c r="H9" s="37" t="s">
        <v>2</v>
      </c>
      <c r="I9" s="37" t="s">
        <v>2</v>
      </c>
      <c r="J9" s="37" t="s">
        <v>2</v>
      </c>
      <c r="K9" s="37" t="s">
        <v>2</v>
      </c>
      <c r="L9" s="37" t="s">
        <v>2</v>
      </c>
      <c r="M9" s="37" t="s">
        <v>2</v>
      </c>
      <c r="N9" s="37" t="s">
        <v>2</v>
      </c>
      <c r="O9" s="37" t="s">
        <v>2</v>
      </c>
      <c r="P9" s="37" t="s">
        <v>2</v>
      </c>
      <c r="Q9" s="37" t="s">
        <v>2</v>
      </c>
      <c r="R9" s="37" t="s">
        <v>2</v>
      </c>
    </row>
    <row r="10" spans="1:18" x14ac:dyDescent="0.3">
      <c r="A10" s="33" t="s">
        <v>4</v>
      </c>
      <c r="B10" s="37" t="s">
        <v>2</v>
      </c>
      <c r="C10" s="37" t="s">
        <v>2</v>
      </c>
      <c r="D10" s="37" t="s">
        <v>2</v>
      </c>
      <c r="E10" s="37" t="s">
        <v>2</v>
      </c>
      <c r="F10" s="37" t="s">
        <v>2</v>
      </c>
      <c r="G10" s="37" t="s">
        <v>2</v>
      </c>
      <c r="H10" s="37" t="s">
        <v>2</v>
      </c>
      <c r="I10" s="37" t="s">
        <v>2</v>
      </c>
      <c r="J10" s="37" t="s">
        <v>2</v>
      </c>
      <c r="K10" s="37" t="s">
        <v>2</v>
      </c>
      <c r="L10" s="37" t="s">
        <v>2</v>
      </c>
      <c r="M10" s="37" t="s">
        <v>2</v>
      </c>
      <c r="N10" s="37" t="s">
        <v>2</v>
      </c>
      <c r="O10" s="37" t="s">
        <v>2</v>
      </c>
      <c r="P10" s="37" t="s">
        <v>2</v>
      </c>
      <c r="Q10" s="37" t="s">
        <v>2</v>
      </c>
      <c r="R10" s="37" t="s">
        <v>2</v>
      </c>
    </row>
    <row r="11" spans="1:18" x14ac:dyDescent="0.3">
      <c r="A11" s="33" t="s">
        <v>5</v>
      </c>
      <c r="B11" s="37" t="s">
        <v>2</v>
      </c>
      <c r="C11" s="37" t="s">
        <v>2</v>
      </c>
      <c r="D11" s="37" t="s">
        <v>2</v>
      </c>
      <c r="E11" s="37" t="s">
        <v>2</v>
      </c>
      <c r="F11" s="37" t="s">
        <v>2</v>
      </c>
      <c r="G11" s="37" t="s">
        <v>2</v>
      </c>
      <c r="H11" s="37" t="s">
        <v>2</v>
      </c>
      <c r="I11" s="37" t="s">
        <v>2</v>
      </c>
      <c r="J11" s="37" t="s">
        <v>2</v>
      </c>
      <c r="K11" s="37" t="s">
        <v>2</v>
      </c>
      <c r="L11" s="37" t="s">
        <v>2</v>
      </c>
      <c r="M11" s="37" t="s">
        <v>2</v>
      </c>
      <c r="N11" s="37" t="s">
        <v>2</v>
      </c>
      <c r="O11" s="37" t="s">
        <v>2</v>
      </c>
      <c r="P11" s="37" t="s">
        <v>2</v>
      </c>
      <c r="Q11" s="37" t="s">
        <v>2</v>
      </c>
      <c r="R11" s="37" t="s">
        <v>2</v>
      </c>
    </row>
    <row r="12" spans="1:18" x14ac:dyDescent="0.3">
      <c r="A12" s="33" t="s">
        <v>7</v>
      </c>
      <c r="B12" s="37" t="s">
        <v>2</v>
      </c>
      <c r="C12" s="37" t="s">
        <v>2</v>
      </c>
      <c r="D12" s="37" t="s">
        <v>2</v>
      </c>
      <c r="E12" s="37" t="s">
        <v>2</v>
      </c>
      <c r="F12" s="37" t="s">
        <v>2</v>
      </c>
      <c r="G12" s="37" t="s">
        <v>2</v>
      </c>
      <c r="H12" s="37" t="s">
        <v>2</v>
      </c>
      <c r="I12" s="37" t="s">
        <v>2</v>
      </c>
      <c r="J12" s="37" t="s">
        <v>2</v>
      </c>
      <c r="K12" s="37" t="s">
        <v>2</v>
      </c>
      <c r="L12" s="37" t="s">
        <v>2</v>
      </c>
      <c r="M12" s="37" t="s">
        <v>2</v>
      </c>
      <c r="N12" s="37" t="s">
        <v>2</v>
      </c>
      <c r="O12" s="37" t="s">
        <v>2</v>
      </c>
      <c r="P12" s="37" t="s">
        <v>2</v>
      </c>
      <c r="Q12" s="37" t="s">
        <v>2</v>
      </c>
      <c r="R12" s="37" t="s">
        <v>2</v>
      </c>
    </row>
    <row r="13" spans="1:18" x14ac:dyDescent="0.3">
      <c r="A13" s="33" t="s">
        <v>8</v>
      </c>
      <c r="B13" s="37" t="s">
        <v>2</v>
      </c>
      <c r="C13" s="37" t="s">
        <v>2</v>
      </c>
      <c r="D13" s="37" t="s">
        <v>2</v>
      </c>
      <c r="E13" s="37" t="s">
        <v>2</v>
      </c>
      <c r="F13" s="37" t="s">
        <v>2</v>
      </c>
      <c r="G13" s="37" t="s">
        <v>2</v>
      </c>
      <c r="H13" s="37" t="s">
        <v>2</v>
      </c>
      <c r="I13" s="37" t="s">
        <v>2</v>
      </c>
      <c r="J13" s="37" t="s">
        <v>2</v>
      </c>
      <c r="K13" s="37" t="s">
        <v>2</v>
      </c>
      <c r="L13" s="37" t="s">
        <v>2</v>
      </c>
      <c r="M13" s="37" t="s">
        <v>2</v>
      </c>
      <c r="N13" s="37" t="s">
        <v>2</v>
      </c>
      <c r="O13" s="37" t="s">
        <v>2</v>
      </c>
      <c r="P13" s="37" t="s">
        <v>2</v>
      </c>
      <c r="Q13" s="37" t="s">
        <v>2</v>
      </c>
      <c r="R13" s="37" t="s">
        <v>2</v>
      </c>
    </row>
    <row r="14" spans="1:18" x14ac:dyDescent="0.3">
      <c r="A14" s="32" t="s">
        <v>9</v>
      </c>
      <c r="B14" s="25">
        <v>137470.81</v>
      </c>
      <c r="C14" s="25">
        <v>252550.36</v>
      </c>
      <c r="D14" s="25">
        <v>253550.36</v>
      </c>
      <c r="E14" s="25">
        <v>256736.16</v>
      </c>
      <c r="F14" s="25">
        <v>307114.44</v>
      </c>
      <c r="G14" s="25">
        <v>251075.96</v>
      </c>
      <c r="H14" s="25">
        <v>252075.96</v>
      </c>
      <c r="I14" s="25">
        <v>509797.77999999997</v>
      </c>
      <c r="J14" s="25">
        <v>771711.46</v>
      </c>
      <c r="K14" s="25">
        <v>781459.19</v>
      </c>
      <c r="L14" s="25">
        <v>871479.00000000012</v>
      </c>
      <c r="M14" s="25">
        <v>891856.94</v>
      </c>
      <c r="N14" s="25">
        <v>902466.82</v>
      </c>
      <c r="O14" s="25">
        <v>1088186.68</v>
      </c>
      <c r="P14" s="25">
        <v>1300126.77</v>
      </c>
      <c r="Q14" s="25">
        <v>1806794.36</v>
      </c>
      <c r="R14" s="25">
        <v>1833641.09</v>
      </c>
    </row>
    <row r="15" spans="1:18" x14ac:dyDescent="0.3">
      <c r="A15" s="33" t="s">
        <v>4</v>
      </c>
      <c r="B15" s="37" t="s">
        <v>2</v>
      </c>
      <c r="C15" s="37" t="s">
        <v>2</v>
      </c>
      <c r="D15" s="37" t="s">
        <v>2</v>
      </c>
      <c r="E15" s="37" t="s">
        <v>2</v>
      </c>
      <c r="F15" s="37" t="s">
        <v>2</v>
      </c>
      <c r="G15" s="37" t="s">
        <v>2</v>
      </c>
      <c r="H15" s="37" t="s">
        <v>2</v>
      </c>
      <c r="I15" s="37" t="s">
        <v>2</v>
      </c>
      <c r="J15" s="37" t="s">
        <v>2</v>
      </c>
      <c r="K15" s="37" t="s">
        <v>2</v>
      </c>
      <c r="L15" s="37" t="s">
        <v>2</v>
      </c>
      <c r="M15" s="37" t="s">
        <v>2</v>
      </c>
      <c r="N15" s="37" t="s">
        <v>2</v>
      </c>
      <c r="O15" s="37" t="s">
        <v>2</v>
      </c>
      <c r="P15" s="37" t="s">
        <v>2</v>
      </c>
      <c r="Q15" s="37" t="s">
        <v>2</v>
      </c>
      <c r="R15" s="37" t="s">
        <v>2</v>
      </c>
    </row>
    <row r="16" spans="1:18" x14ac:dyDescent="0.3">
      <c r="A16" s="33" t="s">
        <v>5</v>
      </c>
      <c r="B16" s="24">
        <v>137470.81</v>
      </c>
      <c r="C16" s="24">
        <v>252550.36</v>
      </c>
      <c r="D16" s="24">
        <v>253550.36</v>
      </c>
      <c r="E16" s="24">
        <v>256736.16</v>
      </c>
      <c r="F16" s="24">
        <v>307114.44</v>
      </c>
      <c r="G16" s="24">
        <v>251075.96</v>
      </c>
      <c r="H16" s="24">
        <v>252075.96</v>
      </c>
      <c r="I16" s="24">
        <v>509797.77999999997</v>
      </c>
      <c r="J16" s="24">
        <v>771711.46</v>
      </c>
      <c r="K16" s="24">
        <v>781459.19</v>
      </c>
      <c r="L16" s="24">
        <v>871479.00000000012</v>
      </c>
      <c r="M16" s="24">
        <v>891856.94</v>
      </c>
      <c r="N16" s="24">
        <v>902466.82</v>
      </c>
      <c r="O16" s="24">
        <v>1088186.68</v>
      </c>
      <c r="P16" s="24">
        <v>1300126.77</v>
      </c>
      <c r="Q16" s="24">
        <v>1806794.36</v>
      </c>
      <c r="R16" s="24">
        <v>1833641.09</v>
      </c>
    </row>
    <row r="17" spans="1:18" x14ac:dyDescent="0.3">
      <c r="A17" s="33" t="s">
        <v>8</v>
      </c>
      <c r="B17" s="37" t="s">
        <v>2</v>
      </c>
      <c r="C17" s="37" t="s">
        <v>2</v>
      </c>
      <c r="D17" s="37" t="s">
        <v>2</v>
      </c>
      <c r="E17" s="37" t="s">
        <v>2</v>
      </c>
      <c r="F17" s="37" t="s">
        <v>2</v>
      </c>
      <c r="G17" s="37" t="s">
        <v>2</v>
      </c>
      <c r="H17" s="37" t="s">
        <v>2</v>
      </c>
      <c r="I17" s="37" t="s">
        <v>2</v>
      </c>
      <c r="J17" s="37" t="s">
        <v>2</v>
      </c>
      <c r="K17" s="37" t="s">
        <v>2</v>
      </c>
      <c r="L17" s="37" t="s">
        <v>2</v>
      </c>
      <c r="M17" s="37" t="s">
        <v>2</v>
      </c>
      <c r="N17" s="37" t="s">
        <v>2</v>
      </c>
      <c r="O17" s="37" t="s">
        <v>2</v>
      </c>
      <c r="P17" s="37" t="s">
        <v>2</v>
      </c>
      <c r="Q17" s="37" t="s">
        <v>2</v>
      </c>
      <c r="R17" s="37" t="s">
        <v>2</v>
      </c>
    </row>
    <row r="18" spans="1:18" x14ac:dyDescent="0.3">
      <c r="A18" s="32" t="s">
        <v>10</v>
      </c>
      <c r="B18" s="25">
        <v>1844864.65</v>
      </c>
      <c r="C18" s="25">
        <v>2396728.69</v>
      </c>
      <c r="D18" s="25">
        <v>2641107.87</v>
      </c>
      <c r="E18" s="25">
        <v>2530571.4399999995</v>
      </c>
      <c r="F18" s="25">
        <v>2637027.16</v>
      </c>
      <c r="G18" s="25">
        <v>3076108.17</v>
      </c>
      <c r="H18" s="25">
        <v>3067389.62</v>
      </c>
      <c r="I18" s="25">
        <v>2917357.9800000004</v>
      </c>
      <c r="J18" s="25">
        <v>3052526.59</v>
      </c>
      <c r="K18" s="25">
        <v>3630868.99</v>
      </c>
      <c r="L18" s="25">
        <v>3482105.17</v>
      </c>
      <c r="M18" s="25">
        <v>4119117.4700000007</v>
      </c>
      <c r="N18" s="25">
        <v>4765724.66</v>
      </c>
      <c r="O18" s="25">
        <v>6147115.5</v>
      </c>
      <c r="P18" s="25">
        <v>5843505.8700000001</v>
      </c>
      <c r="Q18" s="25">
        <v>4250280.96</v>
      </c>
      <c r="R18" s="25">
        <v>4640208.9000000004</v>
      </c>
    </row>
    <row r="19" spans="1:18" x14ac:dyDescent="0.3">
      <c r="A19" s="33" t="s">
        <v>11</v>
      </c>
      <c r="B19" s="24">
        <v>988365.38</v>
      </c>
      <c r="C19" s="24">
        <v>1333835.3400000001</v>
      </c>
      <c r="D19" s="24">
        <v>1555380.4</v>
      </c>
      <c r="E19" s="24">
        <v>1368515.7799999998</v>
      </c>
      <c r="F19" s="24">
        <v>1379298.39</v>
      </c>
      <c r="G19" s="24">
        <v>1950602.7</v>
      </c>
      <c r="H19" s="24">
        <v>1819833.71</v>
      </c>
      <c r="I19" s="24">
        <v>1560737.8299999998</v>
      </c>
      <c r="J19" s="24">
        <v>1560792.0300000003</v>
      </c>
      <c r="K19" s="24">
        <v>1992780.45</v>
      </c>
      <c r="L19" s="24">
        <v>1735853.1999999997</v>
      </c>
      <c r="M19" s="24">
        <v>2254126.2600000002</v>
      </c>
      <c r="N19" s="24">
        <v>2586341.19</v>
      </c>
      <c r="O19" s="24">
        <v>3202163.38</v>
      </c>
      <c r="P19" s="24">
        <v>2665134.5699999998</v>
      </c>
      <c r="Q19" s="24">
        <v>560672.65</v>
      </c>
      <c r="R19" s="24">
        <v>574962.66</v>
      </c>
    </row>
    <row r="20" spans="1:18" x14ac:dyDescent="0.3">
      <c r="A20" s="33" t="s">
        <v>12</v>
      </c>
      <c r="B20" s="24">
        <v>856499.27</v>
      </c>
      <c r="C20" s="24">
        <v>1062893.3500000001</v>
      </c>
      <c r="D20" s="24">
        <v>1085727.47</v>
      </c>
      <c r="E20" s="24">
        <v>1162055.6599999999</v>
      </c>
      <c r="F20" s="24">
        <v>1257728.77</v>
      </c>
      <c r="G20" s="24">
        <v>1125505.47</v>
      </c>
      <c r="H20" s="24">
        <v>1247555.9100000001</v>
      </c>
      <c r="I20" s="24">
        <v>1356620.1500000004</v>
      </c>
      <c r="J20" s="24">
        <v>1491734.5599999998</v>
      </c>
      <c r="K20" s="24">
        <v>1638088.54</v>
      </c>
      <c r="L20" s="24">
        <v>1746251.97</v>
      </c>
      <c r="M20" s="24">
        <v>1864991.2100000002</v>
      </c>
      <c r="N20" s="24">
        <v>2179383.4700000002</v>
      </c>
      <c r="O20" s="24">
        <v>2944952.1199999996</v>
      </c>
      <c r="P20" s="24">
        <v>3178371.3000000003</v>
      </c>
      <c r="Q20" s="24">
        <v>3689608.31</v>
      </c>
      <c r="R20" s="24">
        <v>4065246.24</v>
      </c>
    </row>
    <row r="21" spans="1:18" x14ac:dyDescent="0.3">
      <c r="A21" s="33" t="s">
        <v>7</v>
      </c>
      <c r="B21" s="37" t="s">
        <v>2</v>
      </c>
      <c r="C21" s="37" t="s">
        <v>2</v>
      </c>
      <c r="D21" s="37" t="s">
        <v>2</v>
      </c>
      <c r="E21" s="37" t="s">
        <v>2</v>
      </c>
      <c r="F21" s="37" t="s">
        <v>2</v>
      </c>
      <c r="G21" s="37" t="s">
        <v>2</v>
      </c>
      <c r="H21" s="37" t="s">
        <v>2</v>
      </c>
      <c r="I21" s="37" t="s">
        <v>2</v>
      </c>
      <c r="J21" s="37" t="s">
        <v>2</v>
      </c>
      <c r="K21" s="37" t="s">
        <v>2</v>
      </c>
      <c r="L21" s="37" t="s">
        <v>2</v>
      </c>
      <c r="M21" s="37" t="s">
        <v>2</v>
      </c>
      <c r="N21" s="37" t="s">
        <v>2</v>
      </c>
      <c r="O21" s="37" t="s">
        <v>2</v>
      </c>
      <c r="P21" s="37" t="s">
        <v>2</v>
      </c>
      <c r="Q21" s="37" t="s">
        <v>2</v>
      </c>
      <c r="R21" s="37" t="s">
        <v>2</v>
      </c>
    </row>
    <row r="22" spans="1:18" x14ac:dyDescent="0.3">
      <c r="A22" s="32" t="s">
        <v>13</v>
      </c>
      <c r="B22" s="28" t="s">
        <v>2</v>
      </c>
      <c r="C22" s="28" t="s">
        <v>2</v>
      </c>
      <c r="D22" s="28" t="s">
        <v>2</v>
      </c>
      <c r="E22" s="28" t="s">
        <v>2</v>
      </c>
      <c r="F22" s="28" t="s">
        <v>2</v>
      </c>
      <c r="G22" s="28" t="s">
        <v>2</v>
      </c>
      <c r="H22" s="28" t="s">
        <v>2</v>
      </c>
      <c r="I22" s="28" t="s">
        <v>2</v>
      </c>
      <c r="J22" s="28" t="s">
        <v>2</v>
      </c>
      <c r="K22" s="28" t="s">
        <v>2</v>
      </c>
      <c r="L22" s="28" t="s">
        <v>2</v>
      </c>
      <c r="M22" s="28" t="s">
        <v>2</v>
      </c>
      <c r="N22" s="28" t="s">
        <v>2</v>
      </c>
      <c r="O22" s="28" t="s">
        <v>2</v>
      </c>
      <c r="P22" s="28" t="s">
        <v>2</v>
      </c>
      <c r="Q22" s="28" t="s">
        <v>2</v>
      </c>
      <c r="R22" s="28" t="s">
        <v>2</v>
      </c>
    </row>
    <row r="23" spans="1:18" x14ac:dyDescent="0.3">
      <c r="A23" s="33" t="s">
        <v>8</v>
      </c>
      <c r="B23" s="37" t="s">
        <v>2</v>
      </c>
      <c r="C23" s="37" t="s">
        <v>2</v>
      </c>
      <c r="D23" s="37" t="s">
        <v>2</v>
      </c>
      <c r="E23" s="37" t="s">
        <v>2</v>
      </c>
      <c r="F23" s="37" t="s">
        <v>2</v>
      </c>
      <c r="G23" s="37" t="s">
        <v>2</v>
      </c>
      <c r="H23" s="37" t="s">
        <v>2</v>
      </c>
      <c r="I23" s="37" t="s">
        <v>2</v>
      </c>
      <c r="J23" s="37" t="s">
        <v>2</v>
      </c>
      <c r="K23" s="37" t="s">
        <v>2</v>
      </c>
      <c r="L23" s="37" t="s">
        <v>2</v>
      </c>
      <c r="M23" s="37" t="s">
        <v>2</v>
      </c>
      <c r="N23" s="37" t="s">
        <v>2</v>
      </c>
      <c r="O23" s="37" t="s">
        <v>2</v>
      </c>
      <c r="P23" s="37" t="s">
        <v>2</v>
      </c>
      <c r="Q23" s="37" t="s">
        <v>2</v>
      </c>
      <c r="R23" s="37" t="s">
        <v>2</v>
      </c>
    </row>
    <row r="24" spans="1:18" x14ac:dyDescent="0.3">
      <c r="A24" s="33" t="s">
        <v>14</v>
      </c>
      <c r="B24" s="37" t="s">
        <v>2</v>
      </c>
      <c r="C24" s="37" t="s">
        <v>2</v>
      </c>
      <c r="D24" s="37" t="s">
        <v>2</v>
      </c>
      <c r="E24" s="37" t="s">
        <v>2</v>
      </c>
      <c r="F24" s="37" t="s">
        <v>2</v>
      </c>
      <c r="G24" s="37" t="s">
        <v>2</v>
      </c>
      <c r="H24" s="37" t="s">
        <v>2</v>
      </c>
      <c r="I24" s="37" t="s">
        <v>2</v>
      </c>
      <c r="J24" s="37" t="s">
        <v>2</v>
      </c>
      <c r="K24" s="37" t="s">
        <v>2</v>
      </c>
      <c r="L24" s="37" t="s">
        <v>2</v>
      </c>
      <c r="M24" s="37" t="s">
        <v>2</v>
      </c>
      <c r="N24" s="37" t="s">
        <v>2</v>
      </c>
      <c r="O24" s="37" t="s">
        <v>2</v>
      </c>
      <c r="P24" s="37" t="s">
        <v>2</v>
      </c>
      <c r="Q24" s="37" t="s">
        <v>2</v>
      </c>
      <c r="R24" s="37" t="s">
        <v>2</v>
      </c>
    </row>
    <row r="25" spans="1:18" x14ac:dyDescent="0.3">
      <c r="A25" s="32" t="s">
        <v>15</v>
      </c>
      <c r="B25" s="28" t="s">
        <v>2</v>
      </c>
      <c r="C25" s="28" t="s">
        <v>2</v>
      </c>
      <c r="D25" s="28" t="s">
        <v>2</v>
      </c>
      <c r="E25" s="28" t="s">
        <v>2</v>
      </c>
      <c r="F25" s="28" t="s">
        <v>2</v>
      </c>
      <c r="G25" s="28" t="s">
        <v>2</v>
      </c>
      <c r="H25" s="28" t="s">
        <v>2</v>
      </c>
      <c r="I25" s="28" t="s">
        <v>2</v>
      </c>
      <c r="J25" s="28" t="s">
        <v>2</v>
      </c>
      <c r="K25" s="28" t="s">
        <v>2</v>
      </c>
      <c r="L25" s="28" t="s">
        <v>2</v>
      </c>
      <c r="M25" s="28" t="s">
        <v>2</v>
      </c>
      <c r="N25" s="28" t="s">
        <v>2</v>
      </c>
      <c r="O25" s="28" t="s">
        <v>2</v>
      </c>
      <c r="P25" s="28" t="s">
        <v>2</v>
      </c>
      <c r="Q25" s="28" t="s">
        <v>2</v>
      </c>
      <c r="R25" s="28" t="s">
        <v>2</v>
      </c>
    </row>
    <row r="26" spans="1:18" x14ac:dyDescent="0.3">
      <c r="A26" s="33" t="s">
        <v>4</v>
      </c>
      <c r="B26" s="37" t="s">
        <v>2</v>
      </c>
      <c r="C26" s="37" t="s">
        <v>2</v>
      </c>
      <c r="D26" s="37" t="s">
        <v>2</v>
      </c>
      <c r="E26" s="37" t="s">
        <v>2</v>
      </c>
      <c r="F26" s="37" t="s">
        <v>2</v>
      </c>
      <c r="G26" s="37" t="s">
        <v>2</v>
      </c>
      <c r="H26" s="37" t="s">
        <v>2</v>
      </c>
      <c r="I26" s="37" t="s">
        <v>2</v>
      </c>
      <c r="J26" s="37" t="s">
        <v>2</v>
      </c>
      <c r="K26" s="37" t="s">
        <v>2</v>
      </c>
      <c r="L26" s="37" t="s">
        <v>2</v>
      </c>
      <c r="M26" s="37" t="s">
        <v>2</v>
      </c>
      <c r="N26" s="37" t="s">
        <v>2</v>
      </c>
      <c r="O26" s="37" t="s">
        <v>2</v>
      </c>
      <c r="P26" s="37" t="s">
        <v>2</v>
      </c>
      <c r="Q26" s="37" t="s">
        <v>2</v>
      </c>
      <c r="R26" s="37" t="s">
        <v>2</v>
      </c>
    </row>
    <row r="27" spans="1:18" x14ac:dyDescent="0.3">
      <c r="A27" s="33" t="s">
        <v>5</v>
      </c>
      <c r="B27" s="37" t="s">
        <v>2</v>
      </c>
      <c r="C27" s="37" t="s">
        <v>2</v>
      </c>
      <c r="D27" s="37" t="s">
        <v>2</v>
      </c>
      <c r="E27" s="37" t="s">
        <v>2</v>
      </c>
      <c r="F27" s="37" t="s">
        <v>2</v>
      </c>
      <c r="G27" s="37" t="s">
        <v>2</v>
      </c>
      <c r="H27" s="37" t="s">
        <v>2</v>
      </c>
      <c r="I27" s="37" t="s">
        <v>2</v>
      </c>
      <c r="J27" s="37" t="s">
        <v>2</v>
      </c>
      <c r="K27" s="37" t="s">
        <v>2</v>
      </c>
      <c r="L27" s="37" t="s">
        <v>2</v>
      </c>
      <c r="M27" s="37" t="s">
        <v>2</v>
      </c>
      <c r="N27" s="37" t="s">
        <v>2</v>
      </c>
      <c r="O27" s="37" t="s">
        <v>2</v>
      </c>
      <c r="P27" s="37" t="s">
        <v>2</v>
      </c>
      <c r="Q27" s="37" t="s">
        <v>2</v>
      </c>
      <c r="R27" s="37" t="s">
        <v>2</v>
      </c>
    </row>
    <row r="28" spans="1:18" x14ac:dyDescent="0.3">
      <c r="A28" s="32" t="s">
        <v>16</v>
      </c>
      <c r="B28" s="28" t="s">
        <v>2</v>
      </c>
      <c r="C28" s="28" t="s">
        <v>2</v>
      </c>
      <c r="D28" s="28" t="s">
        <v>2</v>
      </c>
      <c r="E28" s="28" t="s">
        <v>2</v>
      </c>
      <c r="F28" s="28" t="s">
        <v>2</v>
      </c>
      <c r="G28" s="28" t="s">
        <v>2</v>
      </c>
      <c r="H28" s="28" t="s">
        <v>2</v>
      </c>
      <c r="I28" s="28" t="s">
        <v>2</v>
      </c>
      <c r="J28" s="28" t="s">
        <v>2</v>
      </c>
      <c r="K28" s="28" t="s">
        <v>2</v>
      </c>
      <c r="L28" s="28" t="s">
        <v>2</v>
      </c>
      <c r="M28" s="28" t="s">
        <v>2</v>
      </c>
      <c r="N28" s="28" t="s">
        <v>2</v>
      </c>
      <c r="O28" s="28" t="s">
        <v>2</v>
      </c>
      <c r="P28" s="28" t="s">
        <v>2</v>
      </c>
      <c r="Q28" s="28" t="s">
        <v>2</v>
      </c>
      <c r="R28" s="28" t="s">
        <v>2</v>
      </c>
    </row>
    <row r="29" spans="1:18" x14ac:dyDescent="0.3">
      <c r="A29" s="33" t="s">
        <v>17</v>
      </c>
      <c r="B29" s="37" t="s">
        <v>2</v>
      </c>
      <c r="C29" s="37" t="s">
        <v>2</v>
      </c>
      <c r="D29" s="37" t="s">
        <v>2</v>
      </c>
      <c r="E29" s="37" t="s">
        <v>2</v>
      </c>
      <c r="F29" s="37" t="s">
        <v>2</v>
      </c>
      <c r="G29" s="37" t="s">
        <v>2</v>
      </c>
      <c r="H29" s="37" t="s">
        <v>2</v>
      </c>
      <c r="I29" s="37" t="s">
        <v>2</v>
      </c>
      <c r="J29" s="37" t="s">
        <v>2</v>
      </c>
      <c r="K29" s="37" t="s">
        <v>2</v>
      </c>
      <c r="L29" s="37" t="s">
        <v>2</v>
      </c>
      <c r="M29" s="37" t="s">
        <v>2</v>
      </c>
      <c r="N29" s="37" t="s">
        <v>2</v>
      </c>
      <c r="O29" s="37" t="s">
        <v>2</v>
      </c>
      <c r="P29" s="37" t="s">
        <v>2</v>
      </c>
      <c r="Q29" s="37" t="s">
        <v>2</v>
      </c>
      <c r="R29" s="37" t="s">
        <v>2</v>
      </c>
    </row>
    <row r="30" spans="1:18" x14ac:dyDescent="0.3">
      <c r="A30" s="33" t="s">
        <v>18</v>
      </c>
      <c r="B30" s="37" t="s">
        <v>2</v>
      </c>
      <c r="C30" s="37" t="s">
        <v>2</v>
      </c>
      <c r="D30" s="37" t="s">
        <v>2</v>
      </c>
      <c r="E30" s="37" t="s">
        <v>2</v>
      </c>
      <c r="F30" s="37" t="s">
        <v>2</v>
      </c>
      <c r="G30" s="37" t="s">
        <v>2</v>
      </c>
      <c r="H30" s="37" t="s">
        <v>2</v>
      </c>
      <c r="I30" s="37" t="s">
        <v>2</v>
      </c>
      <c r="J30" s="37" t="s">
        <v>2</v>
      </c>
      <c r="K30" s="37" t="s">
        <v>2</v>
      </c>
      <c r="L30" s="37" t="s">
        <v>2</v>
      </c>
      <c r="M30" s="37" t="s">
        <v>2</v>
      </c>
      <c r="N30" s="37" t="s">
        <v>2</v>
      </c>
      <c r="O30" s="37" t="s">
        <v>2</v>
      </c>
      <c r="P30" s="37" t="s">
        <v>2</v>
      </c>
      <c r="Q30" s="37" t="s">
        <v>2</v>
      </c>
      <c r="R30" s="37" t="s">
        <v>2</v>
      </c>
    </row>
    <row r="31" spans="1:18" x14ac:dyDescent="0.3">
      <c r="A31" s="32" t="s">
        <v>19</v>
      </c>
      <c r="B31" s="28" t="s">
        <v>2</v>
      </c>
      <c r="C31" s="28" t="s">
        <v>2</v>
      </c>
      <c r="D31" s="28" t="s">
        <v>2</v>
      </c>
      <c r="E31" s="28" t="s">
        <v>2</v>
      </c>
      <c r="F31" s="28" t="s">
        <v>2</v>
      </c>
      <c r="G31" s="28" t="s">
        <v>2</v>
      </c>
      <c r="H31" s="28" t="s">
        <v>2</v>
      </c>
      <c r="I31" s="28" t="s">
        <v>2</v>
      </c>
      <c r="J31" s="28" t="s">
        <v>2</v>
      </c>
      <c r="K31" s="28" t="s">
        <v>2</v>
      </c>
      <c r="L31" s="28" t="s">
        <v>2</v>
      </c>
      <c r="M31" s="28" t="s">
        <v>2</v>
      </c>
      <c r="N31" s="28" t="s">
        <v>2</v>
      </c>
      <c r="O31" s="28" t="s">
        <v>2</v>
      </c>
      <c r="P31" s="28" t="s">
        <v>2</v>
      </c>
      <c r="Q31" s="28" t="s">
        <v>2</v>
      </c>
      <c r="R31" s="28" t="s">
        <v>2</v>
      </c>
    </row>
    <row r="32" spans="1:18" x14ac:dyDescent="0.3">
      <c r="A32" s="32" t="s">
        <v>20</v>
      </c>
      <c r="B32" s="28" t="s">
        <v>2</v>
      </c>
      <c r="C32" s="28" t="s">
        <v>2</v>
      </c>
      <c r="D32" s="28" t="s">
        <v>2</v>
      </c>
      <c r="E32" s="28" t="s">
        <v>2</v>
      </c>
      <c r="F32" s="28" t="s">
        <v>2</v>
      </c>
      <c r="G32" s="28" t="s">
        <v>2</v>
      </c>
      <c r="H32" s="28" t="s">
        <v>2</v>
      </c>
      <c r="I32" s="28" t="s">
        <v>2</v>
      </c>
      <c r="J32" s="28" t="s">
        <v>2</v>
      </c>
      <c r="K32" s="28" t="s">
        <v>2</v>
      </c>
      <c r="L32" s="28" t="s">
        <v>2</v>
      </c>
      <c r="M32" s="28" t="s">
        <v>2</v>
      </c>
      <c r="N32" s="28" t="s">
        <v>2</v>
      </c>
      <c r="O32" s="28" t="s">
        <v>2</v>
      </c>
      <c r="P32" s="28" t="s">
        <v>2</v>
      </c>
      <c r="Q32" s="28" t="s">
        <v>2</v>
      </c>
      <c r="R32" s="28" t="s">
        <v>2</v>
      </c>
    </row>
    <row r="33" spans="1:18" x14ac:dyDescent="0.3">
      <c r="A33" s="32" t="s">
        <v>21</v>
      </c>
      <c r="B33" s="25">
        <v>19393.45</v>
      </c>
      <c r="C33" s="25">
        <v>76225.77</v>
      </c>
      <c r="D33" s="25">
        <v>86834.359999999986</v>
      </c>
      <c r="E33" s="25">
        <v>88928.709999999977</v>
      </c>
      <c r="F33" s="25">
        <v>89326.00999999998</v>
      </c>
      <c r="G33" s="25">
        <v>83736.960000000006</v>
      </c>
      <c r="H33" s="25">
        <v>87299.569999999992</v>
      </c>
      <c r="I33" s="25">
        <v>81222.25999999998</v>
      </c>
      <c r="J33" s="25">
        <v>74493.2</v>
      </c>
      <c r="K33" s="25">
        <v>67319.99000000002</v>
      </c>
      <c r="L33" s="25">
        <v>59767.460000000006</v>
      </c>
      <c r="M33" s="25">
        <v>55488.48000000001</v>
      </c>
      <c r="N33" s="25">
        <v>50034.049999999988</v>
      </c>
      <c r="O33" s="25">
        <v>43593.000000000015</v>
      </c>
      <c r="P33" s="25">
        <v>56370.859999999979</v>
      </c>
      <c r="Q33" s="25">
        <v>93958.76999999999</v>
      </c>
      <c r="R33" s="25">
        <v>86058.193381465593</v>
      </c>
    </row>
    <row r="34" spans="1:18" x14ac:dyDescent="0.3">
      <c r="A34" s="33" t="s">
        <v>22</v>
      </c>
      <c r="B34" s="24">
        <v>19393.45</v>
      </c>
      <c r="C34" s="24">
        <v>76225.77</v>
      </c>
      <c r="D34" s="24">
        <v>86834.359999999986</v>
      </c>
      <c r="E34" s="24">
        <v>88928.709999999977</v>
      </c>
      <c r="F34" s="24">
        <v>89326.00999999998</v>
      </c>
      <c r="G34" s="24">
        <v>83736.960000000006</v>
      </c>
      <c r="H34" s="24">
        <v>87299.569999999992</v>
      </c>
      <c r="I34" s="24">
        <v>81222.25999999998</v>
      </c>
      <c r="J34" s="24">
        <v>74493.2</v>
      </c>
      <c r="K34" s="24">
        <v>67319.99000000002</v>
      </c>
      <c r="L34" s="24">
        <v>59767.460000000006</v>
      </c>
      <c r="M34" s="24">
        <v>55488.48000000001</v>
      </c>
      <c r="N34" s="24">
        <v>50034.049999999988</v>
      </c>
      <c r="O34" s="24">
        <v>43593.000000000015</v>
      </c>
      <c r="P34" s="24">
        <v>56370.859999999979</v>
      </c>
      <c r="Q34" s="24">
        <v>73898.67</v>
      </c>
      <c r="R34" s="24">
        <v>71816.509999999995</v>
      </c>
    </row>
    <row r="35" spans="1:18" x14ac:dyDescent="0.3">
      <c r="A35" s="33" t="s">
        <v>223</v>
      </c>
      <c r="B35" s="24" t="s">
        <v>2</v>
      </c>
      <c r="C35" s="24" t="s">
        <v>2</v>
      </c>
      <c r="D35" s="24" t="s">
        <v>2</v>
      </c>
      <c r="E35" s="24" t="s">
        <v>2</v>
      </c>
      <c r="F35" s="24" t="s">
        <v>2</v>
      </c>
      <c r="G35" s="24" t="s">
        <v>2</v>
      </c>
      <c r="H35" s="24" t="s">
        <v>2</v>
      </c>
      <c r="I35" s="24" t="s">
        <v>2</v>
      </c>
      <c r="J35" s="24" t="s">
        <v>2</v>
      </c>
      <c r="K35" s="24" t="s">
        <v>2</v>
      </c>
      <c r="L35" s="24" t="s">
        <v>2</v>
      </c>
      <c r="M35" s="24" t="s">
        <v>2</v>
      </c>
      <c r="N35" s="24" t="s">
        <v>2</v>
      </c>
      <c r="O35" s="24" t="s">
        <v>2</v>
      </c>
      <c r="P35" s="24" t="s">
        <v>2</v>
      </c>
      <c r="Q35" s="24">
        <v>20060.099999999999</v>
      </c>
      <c r="R35" s="24">
        <v>14241.6833814656</v>
      </c>
    </row>
    <row r="36" spans="1:18" x14ac:dyDescent="0.3">
      <c r="A36" s="33" t="s">
        <v>23</v>
      </c>
      <c r="B36" s="37" t="s">
        <v>2</v>
      </c>
      <c r="C36" s="37" t="s">
        <v>2</v>
      </c>
      <c r="D36" s="37" t="s">
        <v>2</v>
      </c>
      <c r="E36" s="37" t="s">
        <v>2</v>
      </c>
      <c r="F36" s="37" t="s">
        <v>2</v>
      </c>
      <c r="G36" s="37" t="s">
        <v>2</v>
      </c>
      <c r="H36" s="37" t="s">
        <v>2</v>
      </c>
      <c r="I36" s="37" t="s">
        <v>2</v>
      </c>
      <c r="J36" s="37" t="s">
        <v>2</v>
      </c>
      <c r="K36" s="37" t="s">
        <v>2</v>
      </c>
      <c r="L36" s="37" t="s">
        <v>2</v>
      </c>
      <c r="M36" s="37" t="s">
        <v>2</v>
      </c>
      <c r="N36" s="37" t="s">
        <v>2</v>
      </c>
      <c r="O36" s="37" t="s">
        <v>2</v>
      </c>
      <c r="P36" s="37" t="s">
        <v>2</v>
      </c>
      <c r="Q36" s="37" t="s">
        <v>2</v>
      </c>
      <c r="R36" s="37" t="s">
        <v>2</v>
      </c>
    </row>
    <row r="37" spans="1:18" x14ac:dyDescent="0.3">
      <c r="A37" s="32" t="s">
        <v>24</v>
      </c>
      <c r="B37" s="25">
        <v>194933.97</v>
      </c>
      <c r="C37" s="25">
        <v>102828.68</v>
      </c>
      <c r="D37" s="25">
        <v>78940.839999999967</v>
      </c>
      <c r="E37" s="25">
        <v>55280.75</v>
      </c>
      <c r="F37" s="25">
        <v>39181.840000000084</v>
      </c>
      <c r="G37" s="25">
        <v>28664.94</v>
      </c>
      <c r="H37" s="25">
        <v>689250.22</v>
      </c>
      <c r="I37" s="25">
        <v>683683.74999999988</v>
      </c>
      <c r="J37" s="25">
        <v>678928.02999999991</v>
      </c>
      <c r="K37" s="25">
        <v>756715.61</v>
      </c>
      <c r="L37" s="25">
        <v>751413.52583333326</v>
      </c>
      <c r="M37" s="25">
        <v>767251.31983333325</v>
      </c>
      <c r="N37" s="25">
        <v>762235.26983333321</v>
      </c>
      <c r="O37" s="25">
        <v>751777.1638333333</v>
      </c>
      <c r="P37" s="25">
        <v>636871.36</v>
      </c>
      <c r="Q37" s="25">
        <v>738070.3</v>
      </c>
      <c r="R37" s="25">
        <v>718313.86</v>
      </c>
    </row>
    <row r="38" spans="1:18" x14ac:dyDescent="0.3">
      <c r="A38" s="33" t="s">
        <v>25</v>
      </c>
      <c r="B38" s="37" t="s">
        <v>2</v>
      </c>
      <c r="C38" s="37" t="s">
        <v>2</v>
      </c>
      <c r="D38" s="37" t="s">
        <v>2</v>
      </c>
      <c r="E38" s="37" t="s">
        <v>2</v>
      </c>
      <c r="F38" s="37" t="s">
        <v>2</v>
      </c>
      <c r="G38" s="37" t="s">
        <v>2</v>
      </c>
      <c r="H38" s="24">
        <v>162895.49</v>
      </c>
      <c r="I38" s="24">
        <v>162895.49</v>
      </c>
      <c r="J38" s="24">
        <v>162895.49</v>
      </c>
      <c r="K38" s="24">
        <v>107333.9</v>
      </c>
      <c r="L38" s="24">
        <v>107333.89583333333</v>
      </c>
      <c r="M38" s="24">
        <v>101288.46983333332</v>
      </c>
      <c r="N38" s="24">
        <v>101288.46983333332</v>
      </c>
      <c r="O38" s="24">
        <v>95243.04383333333</v>
      </c>
      <c r="P38" s="24">
        <v>0</v>
      </c>
      <c r="Q38" s="24">
        <v>120908.52</v>
      </c>
      <c r="R38" s="24">
        <v>120908.52</v>
      </c>
    </row>
    <row r="39" spans="1:18" x14ac:dyDescent="0.3">
      <c r="A39" s="33" t="s">
        <v>26</v>
      </c>
      <c r="B39" s="24">
        <v>194933.97</v>
      </c>
      <c r="C39" s="24">
        <v>102828.68</v>
      </c>
      <c r="D39" s="24">
        <v>78940.839999999967</v>
      </c>
      <c r="E39" s="24">
        <v>55280.75</v>
      </c>
      <c r="F39" s="24">
        <v>39181.840000000084</v>
      </c>
      <c r="G39" s="24">
        <v>28664.94</v>
      </c>
      <c r="H39" s="24">
        <v>526354.73</v>
      </c>
      <c r="I39" s="24">
        <v>520788.25999999989</v>
      </c>
      <c r="J39" s="24">
        <v>516032.53999999992</v>
      </c>
      <c r="K39" s="24">
        <v>649381.70999999961</v>
      </c>
      <c r="L39" s="24">
        <v>644079.62999999989</v>
      </c>
      <c r="M39" s="24">
        <v>665962.85</v>
      </c>
      <c r="N39" s="24">
        <v>660946.79999999993</v>
      </c>
      <c r="O39" s="24">
        <v>656534.12</v>
      </c>
      <c r="P39" s="24">
        <v>636871.36</v>
      </c>
      <c r="Q39" s="24">
        <v>617161.78</v>
      </c>
      <c r="R39" s="24">
        <v>597405.34</v>
      </c>
    </row>
    <row r="40" spans="1:18" x14ac:dyDescent="0.3">
      <c r="A40" s="32" t="s">
        <v>27</v>
      </c>
      <c r="B40" s="25">
        <v>19827.37</v>
      </c>
      <c r="C40" s="25">
        <v>9529.43</v>
      </c>
      <c r="D40" s="25">
        <v>9529.43</v>
      </c>
      <c r="E40" s="25">
        <v>38311.980000000003</v>
      </c>
      <c r="F40" s="25">
        <v>7242.84</v>
      </c>
      <c r="G40" s="25">
        <v>9612.43</v>
      </c>
      <c r="H40" s="25">
        <v>63892.159999999996</v>
      </c>
      <c r="I40" s="25">
        <v>13051.360000000006</v>
      </c>
      <c r="J40" s="25">
        <v>1510.2899999999972</v>
      </c>
      <c r="K40" s="25">
        <v>18205.219999999998</v>
      </c>
      <c r="L40" s="25">
        <v>1429.6599999999999</v>
      </c>
      <c r="M40" s="25">
        <v>151572.32</v>
      </c>
      <c r="N40" s="25">
        <v>55010.85</v>
      </c>
      <c r="O40" s="25">
        <v>130072.34</v>
      </c>
      <c r="P40" s="25">
        <v>137495.48000000001</v>
      </c>
      <c r="Q40" s="25">
        <v>190286.86000000002</v>
      </c>
      <c r="R40" s="25">
        <v>202013.09</v>
      </c>
    </row>
    <row r="41" spans="1:18" x14ac:dyDescent="0.3">
      <c r="A41" s="33" t="s">
        <v>28</v>
      </c>
      <c r="B41" s="24">
        <v>10297.969999999999</v>
      </c>
      <c r="C41" s="24">
        <v>0.03</v>
      </c>
      <c r="D41" s="24">
        <v>0.03</v>
      </c>
      <c r="E41" s="24">
        <v>28782.58</v>
      </c>
      <c r="F41" s="24">
        <v>-2286.56</v>
      </c>
      <c r="G41" s="24">
        <v>83.03</v>
      </c>
      <c r="H41" s="24">
        <v>63631.56</v>
      </c>
      <c r="I41" s="24">
        <v>12790.760000000006</v>
      </c>
      <c r="J41" s="24">
        <v>1249.6899999999971</v>
      </c>
      <c r="K41" s="24">
        <v>17944.62</v>
      </c>
      <c r="L41" s="24">
        <v>1169.06</v>
      </c>
      <c r="M41" s="24">
        <v>151311.72</v>
      </c>
      <c r="N41" s="24">
        <v>54750.25</v>
      </c>
      <c r="O41" s="24">
        <v>130072.34</v>
      </c>
      <c r="P41" s="24">
        <v>137234.88</v>
      </c>
      <c r="Q41" s="24">
        <v>190026.26</v>
      </c>
      <c r="R41" s="24">
        <v>201752.49</v>
      </c>
    </row>
    <row r="42" spans="1:18" x14ac:dyDescent="0.3">
      <c r="A42" s="33" t="s">
        <v>29</v>
      </c>
      <c r="B42" s="24">
        <v>9529.4</v>
      </c>
      <c r="C42" s="24">
        <v>9529.4</v>
      </c>
      <c r="D42" s="24">
        <v>9529.4</v>
      </c>
      <c r="E42" s="24">
        <v>9529.4</v>
      </c>
      <c r="F42" s="24">
        <v>9529.4</v>
      </c>
      <c r="G42" s="24">
        <v>9529.4</v>
      </c>
      <c r="H42" s="24">
        <v>260.60000000000002</v>
      </c>
      <c r="I42" s="24">
        <v>260.60000000000002</v>
      </c>
      <c r="J42" s="24">
        <v>260.60000000000002</v>
      </c>
      <c r="K42" s="24">
        <v>260.60000000000002</v>
      </c>
      <c r="L42" s="24">
        <v>260.60000000000002</v>
      </c>
      <c r="M42" s="24">
        <v>260.60000000000002</v>
      </c>
      <c r="N42" s="24">
        <v>260.60000000000002</v>
      </c>
      <c r="O42" s="37" t="s">
        <v>2</v>
      </c>
      <c r="P42" s="37">
        <v>260.60000000000002</v>
      </c>
      <c r="Q42" s="24">
        <v>260.60000000000002</v>
      </c>
      <c r="R42" s="24">
        <v>260.60000000000002</v>
      </c>
    </row>
    <row r="43" spans="1:18" x14ac:dyDescent="0.3">
      <c r="A43" s="32" t="s">
        <v>30</v>
      </c>
      <c r="B43" s="25">
        <v>639994.29</v>
      </c>
      <c r="C43" s="25">
        <v>458580.55</v>
      </c>
      <c r="D43" s="25">
        <v>423777.44</v>
      </c>
      <c r="E43" s="25">
        <v>350368.25999999995</v>
      </c>
      <c r="F43" s="25">
        <v>362790.17</v>
      </c>
      <c r="G43" s="25">
        <v>211504.89</v>
      </c>
      <c r="H43" s="25">
        <v>179854.62</v>
      </c>
      <c r="I43" s="25">
        <v>152781.53</v>
      </c>
      <c r="J43" s="25">
        <v>130975.28</v>
      </c>
      <c r="K43" s="25">
        <v>36896.379999999997</v>
      </c>
      <c r="L43" s="25">
        <v>46857.679999999993</v>
      </c>
      <c r="M43" s="25">
        <v>206444.87</v>
      </c>
      <c r="N43" s="25">
        <v>185166.64999999997</v>
      </c>
      <c r="O43" s="25">
        <v>62955.839999999997</v>
      </c>
      <c r="P43" s="25">
        <v>163717.70000000001</v>
      </c>
      <c r="Q43" s="25">
        <v>307447.07</v>
      </c>
      <c r="R43" s="25">
        <v>180119.28</v>
      </c>
    </row>
    <row r="44" spans="1:18" x14ac:dyDescent="0.3">
      <c r="A44" s="34" t="s">
        <v>31</v>
      </c>
      <c r="B44" s="38">
        <v>2856484.54</v>
      </c>
      <c r="C44" s="38">
        <v>3296443.48</v>
      </c>
      <c r="D44" s="38">
        <v>3493740.3</v>
      </c>
      <c r="E44" s="38">
        <v>3320197.2999999993</v>
      </c>
      <c r="F44" s="38">
        <v>3442682.46</v>
      </c>
      <c r="G44" s="38">
        <v>3660703.35</v>
      </c>
      <c r="H44" s="38">
        <v>4339762.1500000004</v>
      </c>
      <c r="I44" s="38">
        <v>4357894.66</v>
      </c>
      <c r="J44" s="38">
        <v>4710144.8500000006</v>
      </c>
      <c r="K44" s="38">
        <v>5291465.38</v>
      </c>
      <c r="L44" s="38">
        <v>5213052.4958333327</v>
      </c>
      <c r="M44" s="38">
        <v>6191731.3998333346</v>
      </c>
      <c r="N44" s="38">
        <v>6720638.2998333331</v>
      </c>
      <c r="O44" s="38">
        <v>8223700.5238333326</v>
      </c>
      <c r="P44" s="38">
        <v>8138088.0400000019</v>
      </c>
      <c r="Q44" s="38">
        <v>10130076.390000001</v>
      </c>
      <c r="R44" s="38">
        <v>11579788.753381465</v>
      </c>
    </row>
    <row r="46" spans="1:18" x14ac:dyDescent="0.3">
      <c r="A46" t="s">
        <v>219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FB002-70F6-A243-B652-C0E438087EC6}">
  <dimension ref="A1:R47"/>
  <sheetViews>
    <sheetView showGridLines="0" zoomScaleNormal="100" workbookViewId="0">
      <pane xSplit="1" ySplit="1" topLeftCell="I18" activePane="bottomRight" state="frozen"/>
      <selection pane="topRight" activeCell="B1" sqref="B1"/>
      <selection pane="bottomLeft" activeCell="A2" sqref="A2"/>
      <selection pane="bottomRight" activeCell="K20" sqref="K20"/>
    </sheetView>
  </sheetViews>
  <sheetFormatPr baseColWidth="10" defaultColWidth="11.19921875" defaultRowHeight="15.6" x14ac:dyDescent="0.3"/>
  <cols>
    <col min="1" max="1" width="71.19921875" bestFit="1" customWidth="1"/>
    <col min="2" max="18" width="12.296875" bestFit="1" customWidth="1"/>
  </cols>
  <sheetData>
    <row r="1" spans="1:18" x14ac:dyDescent="0.3">
      <c r="A1" s="34" t="s">
        <v>32</v>
      </c>
      <c r="B1" s="36">
        <v>44561</v>
      </c>
      <c r="C1" s="36">
        <v>44926</v>
      </c>
      <c r="D1" s="36">
        <v>45016</v>
      </c>
      <c r="E1" s="36">
        <v>45107</v>
      </c>
      <c r="F1" s="36">
        <v>45199</v>
      </c>
      <c r="G1" s="36">
        <v>45291</v>
      </c>
      <c r="H1" s="36">
        <v>45382</v>
      </c>
      <c r="I1" s="36">
        <v>45473</v>
      </c>
      <c r="J1" s="36">
        <v>45565</v>
      </c>
      <c r="K1" s="36">
        <v>45657</v>
      </c>
      <c r="L1" s="36">
        <v>45747</v>
      </c>
      <c r="M1" s="36">
        <v>45838</v>
      </c>
      <c r="N1" s="36">
        <v>45930</v>
      </c>
      <c r="O1" s="36">
        <v>46022</v>
      </c>
      <c r="P1" s="36">
        <v>46112</v>
      </c>
      <c r="Q1" s="36" t="s">
        <v>221</v>
      </c>
      <c r="R1" s="36">
        <v>46295</v>
      </c>
    </row>
    <row r="2" spans="1:18" x14ac:dyDescent="0.3">
      <c r="A2" s="32" t="s">
        <v>3</v>
      </c>
      <c r="B2" s="23" t="s">
        <v>2</v>
      </c>
      <c r="C2" s="23" t="s">
        <v>2</v>
      </c>
      <c r="D2" s="23" t="s">
        <v>2</v>
      </c>
      <c r="E2" s="23" t="s">
        <v>2</v>
      </c>
      <c r="F2" s="23" t="s">
        <v>2</v>
      </c>
      <c r="G2" s="23" t="s">
        <v>2</v>
      </c>
      <c r="H2" s="28" t="s">
        <v>2</v>
      </c>
      <c r="I2" s="28" t="s">
        <v>2</v>
      </c>
      <c r="J2" s="28" t="s">
        <v>2</v>
      </c>
      <c r="K2" s="28" t="s">
        <v>2</v>
      </c>
      <c r="L2" s="28" t="s">
        <v>2</v>
      </c>
      <c r="M2" s="28" t="s">
        <v>2</v>
      </c>
      <c r="N2" s="28" t="s">
        <v>2</v>
      </c>
      <c r="O2" s="28" t="s">
        <v>2</v>
      </c>
      <c r="P2" s="28" t="s">
        <v>2</v>
      </c>
      <c r="Q2" s="28" t="s">
        <v>2</v>
      </c>
      <c r="R2" s="28" t="s">
        <v>2</v>
      </c>
    </row>
    <row r="3" spans="1:18" x14ac:dyDescent="0.3">
      <c r="A3" s="33" t="s">
        <v>6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  <c r="G3" s="23" t="s">
        <v>2</v>
      </c>
      <c r="H3" s="23" t="s">
        <v>2</v>
      </c>
      <c r="I3" s="23" t="s">
        <v>2</v>
      </c>
      <c r="J3" s="23" t="s">
        <v>2</v>
      </c>
      <c r="K3" s="23" t="s">
        <v>2</v>
      </c>
      <c r="L3" s="23" t="s">
        <v>2</v>
      </c>
      <c r="M3" s="23" t="s">
        <v>2</v>
      </c>
      <c r="N3" s="23" t="s">
        <v>2</v>
      </c>
      <c r="O3" s="23" t="s">
        <v>2</v>
      </c>
      <c r="P3" s="23" t="s">
        <v>2</v>
      </c>
      <c r="Q3" s="23" t="s">
        <v>2</v>
      </c>
      <c r="R3" s="23" t="s">
        <v>2</v>
      </c>
    </row>
    <row r="4" spans="1:18" x14ac:dyDescent="0.3">
      <c r="A4" s="33" t="s">
        <v>33</v>
      </c>
      <c r="B4" s="23" t="s">
        <v>2</v>
      </c>
      <c r="C4" s="23" t="s">
        <v>2</v>
      </c>
      <c r="D4" s="23" t="s">
        <v>2</v>
      </c>
      <c r="E4" s="23" t="s">
        <v>2</v>
      </c>
      <c r="F4" s="23" t="s">
        <v>2</v>
      </c>
      <c r="G4" s="23" t="s">
        <v>2</v>
      </c>
      <c r="H4" s="23" t="s">
        <v>2</v>
      </c>
      <c r="I4" s="23" t="s">
        <v>2</v>
      </c>
      <c r="J4" s="23" t="s">
        <v>2</v>
      </c>
      <c r="K4" s="23" t="s">
        <v>2</v>
      </c>
      <c r="L4" s="23" t="s">
        <v>2</v>
      </c>
      <c r="M4" s="23" t="s">
        <v>2</v>
      </c>
      <c r="N4" s="23" t="s">
        <v>2</v>
      </c>
      <c r="O4" s="23" t="s">
        <v>2</v>
      </c>
      <c r="P4" s="23" t="s">
        <v>2</v>
      </c>
      <c r="Q4" s="23" t="s">
        <v>2</v>
      </c>
      <c r="R4" s="23" t="s">
        <v>2</v>
      </c>
    </row>
    <row r="5" spans="1:18" x14ac:dyDescent="0.3">
      <c r="A5" s="33" t="s">
        <v>34</v>
      </c>
      <c r="B5" s="23" t="s">
        <v>2</v>
      </c>
      <c r="C5" s="23" t="s">
        <v>2</v>
      </c>
      <c r="D5" s="23" t="s">
        <v>2</v>
      </c>
      <c r="E5" s="23" t="s">
        <v>2</v>
      </c>
      <c r="F5" s="23" t="s">
        <v>2</v>
      </c>
      <c r="G5" s="23" t="s">
        <v>2</v>
      </c>
      <c r="H5" s="23" t="s">
        <v>2</v>
      </c>
      <c r="I5" s="23" t="s">
        <v>2</v>
      </c>
      <c r="J5" s="23" t="s">
        <v>2</v>
      </c>
      <c r="K5" s="23" t="s">
        <v>2</v>
      </c>
      <c r="L5" s="23" t="s">
        <v>2</v>
      </c>
      <c r="M5" s="23" t="s">
        <v>2</v>
      </c>
      <c r="N5" s="23" t="s">
        <v>2</v>
      </c>
      <c r="O5" s="23" t="s">
        <v>2</v>
      </c>
      <c r="P5" s="23" t="s">
        <v>2</v>
      </c>
      <c r="Q5" s="23" t="s">
        <v>2</v>
      </c>
      <c r="R5" s="23" t="s">
        <v>2</v>
      </c>
    </row>
    <row r="6" spans="1:18" x14ac:dyDescent="0.3">
      <c r="A6" s="39" t="s">
        <v>35</v>
      </c>
      <c r="B6" s="23" t="s">
        <v>2</v>
      </c>
      <c r="C6" s="23" t="s">
        <v>2</v>
      </c>
      <c r="D6" s="23" t="s">
        <v>2</v>
      </c>
      <c r="E6" s="23" t="s">
        <v>2</v>
      </c>
      <c r="F6" s="23" t="s">
        <v>2</v>
      </c>
      <c r="G6" s="23" t="s">
        <v>2</v>
      </c>
      <c r="H6" s="23" t="s">
        <v>2</v>
      </c>
      <c r="I6" s="23" t="s">
        <v>2</v>
      </c>
      <c r="J6" s="23" t="s">
        <v>2</v>
      </c>
      <c r="K6" s="23" t="s">
        <v>2</v>
      </c>
      <c r="L6" s="23" t="s">
        <v>2</v>
      </c>
      <c r="M6" s="23" t="s">
        <v>2</v>
      </c>
      <c r="N6" s="23" t="s">
        <v>2</v>
      </c>
      <c r="O6" s="23" t="s">
        <v>2</v>
      </c>
      <c r="P6" s="23" t="s">
        <v>2</v>
      </c>
      <c r="Q6" s="23" t="s">
        <v>2</v>
      </c>
      <c r="R6" s="23" t="s">
        <v>2</v>
      </c>
    </row>
    <row r="7" spans="1:18" x14ac:dyDescent="0.3">
      <c r="A7" s="32" t="s">
        <v>36</v>
      </c>
      <c r="B7" s="26">
        <v>888544.2</v>
      </c>
      <c r="C7" s="26">
        <v>792308.41</v>
      </c>
      <c r="D7" s="26">
        <v>822141.96000000008</v>
      </c>
      <c r="E7" s="26">
        <v>682680.73</v>
      </c>
      <c r="F7" s="26">
        <v>632812.71</v>
      </c>
      <c r="G7" s="26">
        <v>632505.31000000006</v>
      </c>
      <c r="H7" s="26">
        <v>1102894.3700000001</v>
      </c>
      <c r="I7" s="26">
        <v>1097285.17</v>
      </c>
      <c r="J7" s="26">
        <v>956458.59000000008</v>
      </c>
      <c r="K7" s="26">
        <v>1271539.33</v>
      </c>
      <c r="L7" s="26">
        <v>497373.41999999993</v>
      </c>
      <c r="M7" s="26">
        <v>666547.38</v>
      </c>
      <c r="N7" s="26">
        <v>768409.01</v>
      </c>
      <c r="O7" s="26">
        <v>1044960.19</v>
      </c>
      <c r="P7" s="26">
        <v>567056</v>
      </c>
      <c r="Q7" s="26">
        <v>762618.64</v>
      </c>
      <c r="R7" s="26">
        <v>596751.02</v>
      </c>
    </row>
    <row r="8" spans="1:18" x14ac:dyDescent="0.3">
      <c r="A8" s="33" t="s">
        <v>37</v>
      </c>
      <c r="B8" s="27">
        <v>57877.51</v>
      </c>
      <c r="C8" s="27">
        <v>60103.67</v>
      </c>
      <c r="D8" s="27">
        <v>63545.35</v>
      </c>
      <c r="E8" s="27">
        <v>66095.45</v>
      </c>
      <c r="F8" s="27">
        <v>21268.620000000003</v>
      </c>
      <c r="G8" s="27">
        <v>52919.43</v>
      </c>
      <c r="H8" s="27">
        <v>108701.45</v>
      </c>
      <c r="I8" s="27">
        <v>173199.63</v>
      </c>
      <c r="J8" s="27">
        <v>606315.70000000007</v>
      </c>
      <c r="K8" s="27">
        <v>877940.38</v>
      </c>
      <c r="L8" s="27">
        <v>190078.47</v>
      </c>
      <c r="M8" s="27">
        <v>366901.71</v>
      </c>
      <c r="N8" s="27">
        <v>564147.32000000007</v>
      </c>
      <c r="O8" s="27">
        <v>766441.46</v>
      </c>
      <c r="P8" s="27">
        <v>210622.25</v>
      </c>
      <c r="Q8" s="27">
        <v>320259.03000000003</v>
      </c>
      <c r="R8" s="27">
        <v>331236.37</v>
      </c>
    </row>
    <row r="9" spans="1:18" x14ac:dyDescent="0.3">
      <c r="A9" s="33" t="s">
        <v>38</v>
      </c>
      <c r="B9" s="27">
        <v>830666.69</v>
      </c>
      <c r="C9" s="27">
        <v>732204.74</v>
      </c>
      <c r="D9" s="27">
        <v>758596.6100000001</v>
      </c>
      <c r="E9" s="27">
        <v>616585.28</v>
      </c>
      <c r="F9" s="27">
        <v>611544.09</v>
      </c>
      <c r="G9" s="27">
        <v>579585.88</v>
      </c>
      <c r="H9" s="27">
        <v>994192.92</v>
      </c>
      <c r="I9" s="27">
        <v>924085.53999999992</v>
      </c>
      <c r="J9" s="27">
        <v>350142.88999999996</v>
      </c>
      <c r="K9" s="27">
        <v>393598.95</v>
      </c>
      <c r="L9" s="27">
        <v>307294.94999999995</v>
      </c>
      <c r="M9" s="27">
        <v>299645.67</v>
      </c>
      <c r="N9" s="27">
        <v>204261.68999999989</v>
      </c>
      <c r="O9" s="27">
        <v>278518.73000000004</v>
      </c>
      <c r="P9" s="27">
        <v>356433.74999999994</v>
      </c>
      <c r="Q9" s="27">
        <v>442359.61</v>
      </c>
      <c r="R9" s="27">
        <v>265514.65000000002</v>
      </c>
    </row>
    <row r="10" spans="1:18" x14ac:dyDescent="0.3">
      <c r="A10" s="33" t="s">
        <v>39</v>
      </c>
      <c r="B10" s="23" t="s">
        <v>2</v>
      </c>
      <c r="C10" s="23" t="s">
        <v>2</v>
      </c>
      <c r="D10" s="23" t="s">
        <v>2</v>
      </c>
      <c r="E10" s="23" t="s">
        <v>2</v>
      </c>
      <c r="F10" s="23" t="s">
        <v>2</v>
      </c>
      <c r="G10" s="23" t="s">
        <v>2</v>
      </c>
      <c r="H10" s="23" t="s">
        <v>2</v>
      </c>
      <c r="I10" s="23" t="s">
        <v>2</v>
      </c>
      <c r="J10" s="23" t="s">
        <v>2</v>
      </c>
      <c r="K10" s="23" t="s">
        <v>2</v>
      </c>
      <c r="L10" s="23" t="s">
        <v>2</v>
      </c>
      <c r="M10" s="23" t="s">
        <v>2</v>
      </c>
      <c r="N10" s="23" t="s">
        <v>2</v>
      </c>
      <c r="O10" s="23" t="s">
        <v>2</v>
      </c>
      <c r="P10" s="23" t="s">
        <v>2</v>
      </c>
      <c r="Q10" s="23" t="s">
        <v>2</v>
      </c>
      <c r="R10" s="23" t="s">
        <v>2</v>
      </c>
    </row>
    <row r="11" spans="1:18" x14ac:dyDescent="0.3">
      <c r="A11" s="33" t="s">
        <v>34</v>
      </c>
      <c r="B11" s="23" t="s">
        <v>2</v>
      </c>
      <c r="C11" s="23" t="s">
        <v>2</v>
      </c>
      <c r="D11" s="23" t="s">
        <v>2</v>
      </c>
      <c r="E11" s="23" t="s">
        <v>2</v>
      </c>
      <c r="F11" s="23" t="s">
        <v>2</v>
      </c>
      <c r="G11" s="23" t="s">
        <v>2</v>
      </c>
      <c r="H11" s="23" t="s">
        <v>2</v>
      </c>
      <c r="I11" s="23" t="s">
        <v>2</v>
      </c>
      <c r="J11" s="23" t="s">
        <v>2</v>
      </c>
      <c r="K11" s="23" t="s">
        <v>2</v>
      </c>
      <c r="L11" s="23" t="s">
        <v>2</v>
      </c>
      <c r="M11" s="23" t="s">
        <v>2</v>
      </c>
      <c r="N11" s="23" t="s">
        <v>2</v>
      </c>
      <c r="O11" s="23" t="s">
        <v>2</v>
      </c>
      <c r="P11" s="23" t="s">
        <v>2</v>
      </c>
      <c r="Q11" s="23" t="s">
        <v>2</v>
      </c>
      <c r="R11" s="23" t="s">
        <v>2</v>
      </c>
    </row>
    <row r="12" spans="1:18" x14ac:dyDescent="0.3">
      <c r="A12" s="32" t="s">
        <v>224</v>
      </c>
      <c r="B12" s="26" t="s">
        <v>2</v>
      </c>
      <c r="C12" s="26" t="s">
        <v>2</v>
      </c>
      <c r="D12" s="26" t="s">
        <v>2</v>
      </c>
      <c r="E12" s="26" t="s">
        <v>2</v>
      </c>
      <c r="F12" s="26" t="s">
        <v>2</v>
      </c>
      <c r="G12" s="26" t="s">
        <v>2</v>
      </c>
      <c r="H12" s="26" t="s">
        <v>2</v>
      </c>
      <c r="I12" s="26" t="s">
        <v>2</v>
      </c>
      <c r="J12" s="26" t="s">
        <v>2</v>
      </c>
      <c r="K12" s="26" t="s">
        <v>2</v>
      </c>
      <c r="L12" s="26" t="s">
        <v>2</v>
      </c>
      <c r="M12" s="26" t="s">
        <v>2</v>
      </c>
      <c r="N12" s="26" t="s">
        <v>2</v>
      </c>
      <c r="O12" s="26" t="s">
        <v>2</v>
      </c>
      <c r="P12" s="26" t="s">
        <v>2</v>
      </c>
      <c r="Q12" s="26">
        <v>22486.45</v>
      </c>
      <c r="R12" s="26">
        <v>15848.684475936599</v>
      </c>
    </row>
    <row r="13" spans="1:18" x14ac:dyDescent="0.3">
      <c r="A13" s="32" t="s">
        <v>14</v>
      </c>
      <c r="B13" s="23" t="s">
        <v>2</v>
      </c>
      <c r="C13" s="23" t="s">
        <v>2</v>
      </c>
      <c r="D13" s="23" t="s">
        <v>2</v>
      </c>
      <c r="E13" s="23" t="s">
        <v>2</v>
      </c>
      <c r="F13" s="23" t="s">
        <v>2</v>
      </c>
      <c r="G13" s="23" t="s">
        <v>2</v>
      </c>
      <c r="H13" s="23" t="s">
        <v>2</v>
      </c>
      <c r="I13" s="23" t="s">
        <v>2</v>
      </c>
      <c r="J13" s="23" t="s">
        <v>2</v>
      </c>
      <c r="K13" s="23" t="s">
        <v>2</v>
      </c>
      <c r="L13" s="23" t="s">
        <v>2</v>
      </c>
      <c r="M13" s="23" t="s">
        <v>2</v>
      </c>
      <c r="N13" s="23" t="s">
        <v>2</v>
      </c>
      <c r="O13" s="23" t="s">
        <v>2</v>
      </c>
      <c r="P13" s="23" t="s">
        <v>2</v>
      </c>
      <c r="Q13" s="23" t="s">
        <v>2</v>
      </c>
      <c r="R13" s="23" t="s">
        <v>2</v>
      </c>
    </row>
    <row r="14" spans="1:18" x14ac:dyDescent="0.3">
      <c r="A14" s="32" t="s">
        <v>40</v>
      </c>
      <c r="B14" s="23" t="s">
        <v>2</v>
      </c>
      <c r="C14" s="23" t="s">
        <v>2</v>
      </c>
      <c r="D14" s="23" t="s">
        <v>2</v>
      </c>
      <c r="E14" s="23" t="s">
        <v>2</v>
      </c>
      <c r="F14" s="23" t="s">
        <v>2</v>
      </c>
      <c r="G14" s="23" t="s">
        <v>2</v>
      </c>
      <c r="H14" s="23" t="s">
        <v>2</v>
      </c>
      <c r="I14" s="23" t="s">
        <v>2</v>
      </c>
      <c r="J14" s="23" t="s">
        <v>2</v>
      </c>
      <c r="K14" s="23" t="s">
        <v>2</v>
      </c>
      <c r="L14" s="23" t="s">
        <v>2</v>
      </c>
      <c r="M14" s="23" t="s">
        <v>2</v>
      </c>
      <c r="N14" s="23" t="s">
        <v>2</v>
      </c>
      <c r="O14" s="23" t="s">
        <v>2</v>
      </c>
      <c r="P14" s="23" t="s">
        <v>2</v>
      </c>
      <c r="Q14" s="23" t="s">
        <v>2</v>
      </c>
      <c r="R14" s="23" t="s">
        <v>2</v>
      </c>
    </row>
    <row r="15" spans="1:18" x14ac:dyDescent="0.3">
      <c r="A15" s="40" t="s">
        <v>41</v>
      </c>
      <c r="B15" s="23" t="s">
        <v>2</v>
      </c>
      <c r="C15" s="23" t="s">
        <v>2</v>
      </c>
      <c r="D15" s="23" t="s">
        <v>2</v>
      </c>
      <c r="E15" s="23" t="s">
        <v>2</v>
      </c>
      <c r="F15" s="23" t="s">
        <v>2</v>
      </c>
      <c r="G15" s="23" t="s">
        <v>2</v>
      </c>
      <c r="H15" s="23" t="s">
        <v>2</v>
      </c>
      <c r="I15" s="23" t="s">
        <v>2</v>
      </c>
      <c r="J15" s="23" t="s">
        <v>2</v>
      </c>
      <c r="K15" s="23" t="s">
        <v>2</v>
      </c>
      <c r="L15" s="23" t="s">
        <v>2</v>
      </c>
      <c r="M15" s="23" t="s">
        <v>2</v>
      </c>
      <c r="N15" s="23" t="s">
        <v>2</v>
      </c>
      <c r="O15" s="23" t="s">
        <v>2</v>
      </c>
      <c r="P15" s="23" t="s">
        <v>2</v>
      </c>
      <c r="Q15" s="23" t="s">
        <v>2</v>
      </c>
      <c r="R15" s="23" t="s">
        <v>2</v>
      </c>
    </row>
    <row r="16" spans="1:18" x14ac:dyDescent="0.3">
      <c r="A16" s="32" t="s">
        <v>42</v>
      </c>
      <c r="B16" s="23" t="s">
        <v>2</v>
      </c>
      <c r="C16" s="23" t="s">
        <v>2</v>
      </c>
      <c r="D16" s="23" t="s">
        <v>2</v>
      </c>
      <c r="E16" s="23" t="s">
        <v>2</v>
      </c>
      <c r="F16" s="23" t="s">
        <v>2</v>
      </c>
      <c r="G16" s="23" t="s">
        <v>2</v>
      </c>
      <c r="H16" s="30">
        <v>1321</v>
      </c>
      <c r="I16" s="30">
        <v>1321</v>
      </c>
      <c r="J16" s="30">
        <v>1321</v>
      </c>
      <c r="K16" s="23" t="s">
        <v>2</v>
      </c>
      <c r="L16" s="23" t="s">
        <v>2</v>
      </c>
      <c r="M16" s="23" t="s">
        <v>2</v>
      </c>
      <c r="N16" s="23" t="s">
        <v>2</v>
      </c>
      <c r="O16" s="23" t="s">
        <v>2</v>
      </c>
      <c r="P16" s="23" t="s">
        <v>2</v>
      </c>
      <c r="Q16" s="23" t="s">
        <v>2</v>
      </c>
      <c r="R16" s="23" t="s">
        <v>2</v>
      </c>
    </row>
    <row r="17" spans="1:18" x14ac:dyDescent="0.3">
      <c r="A17" s="32" t="s">
        <v>43</v>
      </c>
      <c r="B17" s="23" t="s">
        <v>2</v>
      </c>
      <c r="C17" s="23" t="s">
        <v>2</v>
      </c>
      <c r="D17" s="23" t="s">
        <v>2</v>
      </c>
      <c r="E17" s="23" t="s">
        <v>2</v>
      </c>
      <c r="F17" s="23" t="s">
        <v>2</v>
      </c>
      <c r="G17" s="23" t="s">
        <v>2</v>
      </c>
      <c r="H17" s="30" t="s">
        <v>2</v>
      </c>
      <c r="I17" s="30" t="s">
        <v>2</v>
      </c>
      <c r="J17" s="30" t="s">
        <v>2</v>
      </c>
      <c r="K17" s="23" t="s">
        <v>2</v>
      </c>
      <c r="L17" s="23" t="s">
        <v>2</v>
      </c>
      <c r="M17" s="23" t="s">
        <v>2</v>
      </c>
      <c r="N17" s="23" t="s">
        <v>2</v>
      </c>
      <c r="O17" s="23" t="s">
        <v>2</v>
      </c>
      <c r="P17" s="23" t="s">
        <v>2</v>
      </c>
      <c r="Q17" s="23" t="s">
        <v>2</v>
      </c>
      <c r="R17" s="23" t="s">
        <v>2</v>
      </c>
    </row>
    <row r="18" spans="1:18" x14ac:dyDescent="0.3">
      <c r="A18" s="33" t="s">
        <v>44</v>
      </c>
      <c r="B18" s="23" t="s">
        <v>2</v>
      </c>
      <c r="C18" s="23" t="s">
        <v>2</v>
      </c>
      <c r="D18" s="23" t="s">
        <v>2</v>
      </c>
      <c r="E18" s="23" t="s">
        <v>2</v>
      </c>
      <c r="F18" s="23" t="s">
        <v>2</v>
      </c>
      <c r="G18" s="23" t="s">
        <v>2</v>
      </c>
      <c r="H18" s="30">
        <v>1321</v>
      </c>
      <c r="I18" s="30">
        <v>1321</v>
      </c>
      <c r="J18" s="30">
        <v>1321</v>
      </c>
      <c r="K18" s="23" t="s">
        <v>2</v>
      </c>
      <c r="L18" s="23" t="s">
        <v>2</v>
      </c>
      <c r="M18" s="23" t="s">
        <v>2</v>
      </c>
      <c r="N18" s="23" t="s">
        <v>2</v>
      </c>
      <c r="O18" s="23" t="s">
        <v>2</v>
      </c>
      <c r="P18" s="23" t="s">
        <v>2</v>
      </c>
      <c r="Q18" s="23" t="s">
        <v>2</v>
      </c>
      <c r="R18" s="23" t="s">
        <v>2</v>
      </c>
    </row>
    <row r="19" spans="1:18" x14ac:dyDescent="0.3">
      <c r="A19" s="33" t="s">
        <v>45</v>
      </c>
      <c r="B19" s="23" t="s">
        <v>2</v>
      </c>
      <c r="C19" s="23" t="s">
        <v>2</v>
      </c>
      <c r="D19" s="23" t="s">
        <v>2</v>
      </c>
      <c r="E19" s="23" t="s">
        <v>2</v>
      </c>
      <c r="F19" s="23" t="s">
        <v>2</v>
      </c>
      <c r="G19" s="23" t="s">
        <v>2</v>
      </c>
      <c r="H19" s="23" t="s">
        <v>2</v>
      </c>
      <c r="I19" s="23" t="s">
        <v>2</v>
      </c>
      <c r="J19" s="23" t="s">
        <v>2</v>
      </c>
      <c r="K19" s="23" t="s">
        <v>2</v>
      </c>
      <c r="L19" s="23" t="s">
        <v>2</v>
      </c>
      <c r="M19" s="23" t="s">
        <v>2</v>
      </c>
      <c r="N19" s="23" t="s">
        <v>2</v>
      </c>
      <c r="O19" s="23" t="s">
        <v>2</v>
      </c>
      <c r="P19" s="23" t="s">
        <v>2</v>
      </c>
      <c r="Q19" s="23" t="s">
        <v>2</v>
      </c>
      <c r="R19" s="23" t="s">
        <v>2</v>
      </c>
    </row>
    <row r="20" spans="1:18" x14ac:dyDescent="0.3">
      <c r="A20" s="32" t="s">
        <v>46</v>
      </c>
      <c r="B20" s="26">
        <v>140299.49</v>
      </c>
      <c r="C20" s="26">
        <v>186343.23</v>
      </c>
      <c r="D20" s="26">
        <v>204281.43</v>
      </c>
      <c r="E20" s="26">
        <v>223611.42</v>
      </c>
      <c r="F20" s="26">
        <v>233414.9</v>
      </c>
      <c r="G20" s="26">
        <v>462607.3</v>
      </c>
      <c r="H20" s="26">
        <v>494136.36000000004</v>
      </c>
      <c r="I20" s="26">
        <v>598005.76000000013</v>
      </c>
      <c r="J20" s="26">
        <v>591304.79999999993</v>
      </c>
      <c r="K20" s="26">
        <v>655365.54999999993</v>
      </c>
      <c r="L20" s="26">
        <v>855822.18</v>
      </c>
      <c r="M20" s="26">
        <v>1158773.19</v>
      </c>
      <c r="N20" s="26">
        <v>949615.74999999988</v>
      </c>
      <c r="O20" s="26">
        <v>510723.68999999983</v>
      </c>
      <c r="P20" s="26">
        <v>717309.28</v>
      </c>
      <c r="Q20" s="26">
        <v>1117705.22</v>
      </c>
      <c r="R20" s="26">
        <v>1144467.07</v>
      </c>
    </row>
    <row r="21" spans="1:18" x14ac:dyDescent="0.3">
      <c r="A21" s="33" t="s">
        <v>28</v>
      </c>
      <c r="B21" s="27">
        <v>140299.49</v>
      </c>
      <c r="C21" s="27">
        <v>186343.23</v>
      </c>
      <c r="D21" s="27">
        <v>204281.43</v>
      </c>
      <c r="E21" s="27">
        <v>223611.42</v>
      </c>
      <c r="F21" s="27">
        <v>233414.9</v>
      </c>
      <c r="G21" s="27">
        <v>462607.3</v>
      </c>
      <c r="H21" s="27">
        <v>494136.36000000004</v>
      </c>
      <c r="I21" s="27">
        <v>598005.76000000013</v>
      </c>
      <c r="J21" s="27">
        <v>591304.79999999993</v>
      </c>
      <c r="K21" s="27">
        <v>655365.54999999993</v>
      </c>
      <c r="L21" s="27">
        <v>855822.18</v>
      </c>
      <c r="M21" s="27">
        <v>1158773.19</v>
      </c>
      <c r="N21" s="27">
        <v>949615.74999999988</v>
      </c>
      <c r="O21" s="27">
        <v>510723.68999999983</v>
      </c>
      <c r="P21" s="27">
        <v>710808.97</v>
      </c>
      <c r="Q21" s="27">
        <v>1109877.28</v>
      </c>
      <c r="R21" s="27">
        <v>1135063.31</v>
      </c>
    </row>
    <row r="22" spans="1:18" x14ac:dyDescent="0.3">
      <c r="A22" s="33" t="s">
        <v>29</v>
      </c>
      <c r="B22" s="23" t="s">
        <v>2</v>
      </c>
      <c r="C22" s="23" t="s">
        <v>2</v>
      </c>
      <c r="D22" s="23" t="s">
        <v>2</v>
      </c>
      <c r="E22" s="23" t="s">
        <v>2</v>
      </c>
      <c r="F22" s="23" t="s">
        <v>2</v>
      </c>
      <c r="G22" s="23" t="s">
        <v>2</v>
      </c>
      <c r="H22" s="23" t="s">
        <v>2</v>
      </c>
      <c r="I22" s="23" t="s">
        <v>2</v>
      </c>
      <c r="J22" s="23" t="s">
        <v>2</v>
      </c>
      <c r="K22" s="23" t="s">
        <v>2</v>
      </c>
      <c r="L22" s="23" t="s">
        <v>2</v>
      </c>
      <c r="M22" s="23" t="s">
        <v>2</v>
      </c>
      <c r="N22" s="23" t="s">
        <v>2</v>
      </c>
      <c r="O22" s="23" t="s">
        <v>2</v>
      </c>
      <c r="P22" s="27">
        <v>6500.31</v>
      </c>
      <c r="Q22" s="27">
        <v>7827.94</v>
      </c>
      <c r="R22" s="27">
        <v>9403.76</v>
      </c>
    </row>
    <row r="23" spans="1:18" x14ac:dyDescent="0.3">
      <c r="A23" s="32" t="s">
        <v>47</v>
      </c>
      <c r="B23" s="26">
        <v>54762.43</v>
      </c>
      <c r="C23" s="26">
        <v>68620.75</v>
      </c>
      <c r="D23" s="26">
        <v>64578.369999999995</v>
      </c>
      <c r="E23" s="26">
        <v>82027.06</v>
      </c>
      <c r="F23" s="26">
        <v>90787.540000000008</v>
      </c>
      <c r="G23" s="26">
        <v>82198.78</v>
      </c>
      <c r="H23" s="26">
        <v>94615.32</v>
      </c>
      <c r="I23" s="26">
        <v>140482.56</v>
      </c>
      <c r="J23" s="26">
        <v>133209.35999999999</v>
      </c>
      <c r="K23" s="26">
        <v>133827.79999999999</v>
      </c>
      <c r="L23" s="26">
        <v>133973.22</v>
      </c>
      <c r="M23" s="26">
        <v>153124.88</v>
      </c>
      <c r="N23" s="26">
        <v>143583.35</v>
      </c>
      <c r="O23" s="26">
        <v>1004114.7399999999</v>
      </c>
      <c r="P23" s="26">
        <v>623044.82000000007</v>
      </c>
      <c r="Q23" s="26">
        <v>761532.57</v>
      </c>
      <c r="R23" s="26">
        <v>779723</v>
      </c>
    </row>
    <row r="24" spans="1:18" x14ac:dyDescent="0.3">
      <c r="A24" s="41" t="s">
        <v>48</v>
      </c>
      <c r="B24" s="43">
        <v>1083606.1200000001</v>
      </c>
      <c r="C24" s="43">
        <v>1047272.39</v>
      </c>
      <c r="D24" s="43">
        <v>1091001.76</v>
      </c>
      <c r="E24" s="43">
        <v>988319.21</v>
      </c>
      <c r="F24" s="43">
        <v>957015.14999999991</v>
      </c>
      <c r="G24" s="43">
        <v>1177311.3899999999</v>
      </c>
      <c r="H24" s="43">
        <v>1692967.0500000003</v>
      </c>
      <c r="I24" s="43">
        <v>1837094.49</v>
      </c>
      <c r="J24" s="43">
        <v>1682293.75</v>
      </c>
      <c r="K24" s="43">
        <v>2060732.68</v>
      </c>
      <c r="L24" s="43">
        <v>1487168.8199999998</v>
      </c>
      <c r="M24" s="43">
        <v>1978445.4499999997</v>
      </c>
      <c r="N24" s="43">
        <v>1861608.1099999999</v>
      </c>
      <c r="O24" s="43">
        <v>2559798.6199999996</v>
      </c>
      <c r="P24" s="43">
        <v>1907410.1</v>
      </c>
      <c r="Q24" s="43">
        <v>2664342.88</v>
      </c>
      <c r="R24" s="43">
        <v>2536789.7744759368</v>
      </c>
    </row>
    <row r="25" spans="1:18" x14ac:dyDescent="0.3">
      <c r="A25" s="32" t="s">
        <v>49</v>
      </c>
      <c r="B25" s="26">
        <v>1766718.33</v>
      </c>
      <c r="C25" s="26">
        <v>2248040.0099999998</v>
      </c>
      <c r="D25" s="26">
        <v>2401607.46</v>
      </c>
      <c r="E25" s="26">
        <v>2325733.7000000002</v>
      </c>
      <c r="F25" s="26">
        <v>2479522.919999999</v>
      </c>
      <c r="G25" s="26">
        <v>2478598.7999999998</v>
      </c>
      <c r="H25" s="26">
        <v>2639411.0499999993</v>
      </c>
      <c r="I25" s="26">
        <v>2509590.6999999983</v>
      </c>
      <c r="J25" s="26">
        <v>3011666.4200000004</v>
      </c>
      <c r="K25" s="26">
        <v>3208578.98</v>
      </c>
      <c r="L25" s="26">
        <v>3703022.7658333336</v>
      </c>
      <c r="M25" s="26">
        <v>4204047.1498333346</v>
      </c>
      <c r="N25" s="26">
        <v>4847614.8598333318</v>
      </c>
      <c r="O25" s="26">
        <v>5650305.2038333304</v>
      </c>
      <c r="P25" s="26">
        <v>6214993.6664462816</v>
      </c>
      <c r="Q25" s="26">
        <v>7449867.8600000003</v>
      </c>
      <c r="R25" s="26">
        <v>9023170.1689055301</v>
      </c>
    </row>
    <row r="26" spans="1:18" x14ac:dyDescent="0.3">
      <c r="A26" s="32" t="s">
        <v>50</v>
      </c>
      <c r="B26" s="26">
        <v>145483</v>
      </c>
      <c r="C26" s="26">
        <v>145483</v>
      </c>
      <c r="D26" s="26">
        <v>145483</v>
      </c>
      <c r="E26" s="26">
        <v>145483</v>
      </c>
      <c r="F26" s="26">
        <v>145483</v>
      </c>
      <c r="G26" s="26">
        <v>145483</v>
      </c>
      <c r="H26" s="26">
        <v>145483</v>
      </c>
      <c r="I26" s="26">
        <v>145483</v>
      </c>
      <c r="J26" s="26">
        <v>145483</v>
      </c>
      <c r="K26" s="26">
        <v>145483</v>
      </c>
      <c r="L26" s="26">
        <v>145483</v>
      </c>
      <c r="M26" s="26">
        <v>145548.40000000002</v>
      </c>
      <c r="N26" s="26">
        <v>145548.40000000002</v>
      </c>
      <c r="O26" s="26">
        <v>145548.40000000002</v>
      </c>
      <c r="P26" s="26">
        <v>145548.4</v>
      </c>
      <c r="Q26" s="26">
        <v>145548.4</v>
      </c>
      <c r="R26" s="26">
        <v>145548.4</v>
      </c>
    </row>
    <row r="27" spans="1:18" x14ac:dyDescent="0.3">
      <c r="A27" s="33" t="s">
        <v>51</v>
      </c>
      <c r="B27" s="27">
        <v>145483</v>
      </c>
      <c r="C27" s="27">
        <v>145483</v>
      </c>
      <c r="D27" s="27">
        <v>145483</v>
      </c>
      <c r="E27" s="27">
        <v>145483</v>
      </c>
      <c r="F27" s="27">
        <v>145483</v>
      </c>
      <c r="G27" s="27">
        <v>145483</v>
      </c>
      <c r="H27" s="27">
        <v>145483</v>
      </c>
      <c r="I27" s="27">
        <v>145483</v>
      </c>
      <c r="J27" s="27">
        <v>145483</v>
      </c>
      <c r="K27" s="27">
        <v>145483</v>
      </c>
      <c r="L27" s="27">
        <v>145483</v>
      </c>
      <c r="M27" s="27">
        <v>145548.40000000002</v>
      </c>
      <c r="N27" s="27">
        <v>145548.40000000002</v>
      </c>
      <c r="O27" s="27">
        <v>145548.40000000002</v>
      </c>
      <c r="P27" s="27">
        <v>145548.4</v>
      </c>
      <c r="Q27" s="27">
        <v>145548.4</v>
      </c>
      <c r="R27" s="27">
        <v>145548.4</v>
      </c>
    </row>
    <row r="28" spans="1:18" x14ac:dyDescent="0.3">
      <c r="A28" s="33" t="s">
        <v>52</v>
      </c>
      <c r="B28" s="23" t="s">
        <v>2</v>
      </c>
      <c r="C28" s="23" t="s">
        <v>2</v>
      </c>
      <c r="D28" s="23" t="s">
        <v>2</v>
      </c>
      <c r="E28" s="23" t="s">
        <v>2</v>
      </c>
      <c r="F28" s="23" t="s">
        <v>2</v>
      </c>
      <c r="G28" s="23" t="s">
        <v>2</v>
      </c>
      <c r="H28" s="23" t="s">
        <v>2</v>
      </c>
      <c r="I28" s="23" t="s">
        <v>2</v>
      </c>
      <c r="J28" s="23" t="s">
        <v>2</v>
      </c>
      <c r="K28" s="23" t="s">
        <v>2</v>
      </c>
      <c r="L28" s="23" t="s">
        <v>2</v>
      </c>
      <c r="M28" s="23" t="s">
        <v>2</v>
      </c>
      <c r="N28" s="23" t="s">
        <v>2</v>
      </c>
      <c r="O28" s="23" t="s">
        <v>2</v>
      </c>
      <c r="P28" s="23" t="s">
        <v>2</v>
      </c>
      <c r="Q28" s="23" t="s">
        <v>2</v>
      </c>
      <c r="R28" s="23" t="s">
        <v>2</v>
      </c>
    </row>
    <row r="29" spans="1:18" x14ac:dyDescent="0.3">
      <c r="A29" s="32" t="s">
        <v>53</v>
      </c>
      <c r="B29" s="26">
        <v>4753310.5</v>
      </c>
      <c r="C29" s="26">
        <v>4753310.5</v>
      </c>
      <c r="D29" s="26">
        <v>4753310.5</v>
      </c>
      <c r="E29" s="26">
        <v>4753310.5</v>
      </c>
      <c r="F29" s="26">
        <v>4753310.5</v>
      </c>
      <c r="G29" s="26">
        <v>4753310.5</v>
      </c>
      <c r="H29" s="26">
        <v>4753310.5</v>
      </c>
      <c r="I29" s="26">
        <v>4753310.5</v>
      </c>
      <c r="J29" s="26">
        <v>4753310.5</v>
      </c>
      <c r="K29" s="26">
        <v>4753310.5</v>
      </c>
      <c r="L29" s="26">
        <v>4753310.5</v>
      </c>
      <c r="M29" s="26">
        <v>4822565.0999999996</v>
      </c>
      <c r="N29" s="26">
        <v>4822565.0999999996</v>
      </c>
      <c r="O29" s="26">
        <v>4822565.0999999996</v>
      </c>
      <c r="P29" s="26">
        <v>4822565.0999999996</v>
      </c>
      <c r="Q29" s="26">
        <v>4822565.0999999996</v>
      </c>
      <c r="R29" s="26">
        <v>4822565.0999999996</v>
      </c>
    </row>
    <row r="30" spans="1:18" x14ac:dyDescent="0.3">
      <c r="A30" s="32" t="s">
        <v>54</v>
      </c>
      <c r="B30" s="26">
        <v>-3405976.72</v>
      </c>
      <c r="C30" s="26">
        <v>-3046327.78</v>
      </c>
      <c r="D30" s="26">
        <v>-2629809.3199999998</v>
      </c>
      <c r="E30" s="26">
        <v>-2629809.3199999998</v>
      </c>
      <c r="F30" s="26">
        <v>-2622219.7200000002</v>
      </c>
      <c r="G30" s="26">
        <v>-2637469.54</v>
      </c>
      <c r="H30" s="26">
        <v>-2230349.7700000009</v>
      </c>
      <c r="I30" s="26">
        <v>-2234469.2800000007</v>
      </c>
      <c r="J30" s="26">
        <v>-2230898.4300000006</v>
      </c>
      <c r="K30" s="26">
        <v>-2254442.5500000007</v>
      </c>
      <c r="L30" s="26">
        <v>-1497784.41</v>
      </c>
      <c r="M30" s="26">
        <v>-1425117.6941666668</v>
      </c>
      <c r="N30" s="26">
        <v>-1422952.9041666673</v>
      </c>
      <c r="O30" s="26">
        <v>-1350889.834166667</v>
      </c>
      <c r="P30" s="26">
        <v>1000257.3938333334</v>
      </c>
      <c r="Q30" s="26">
        <v>995247.03</v>
      </c>
      <c r="R30" s="26">
        <v>1056753.7282316501</v>
      </c>
    </row>
    <row r="31" spans="1:18" x14ac:dyDescent="0.3">
      <c r="A31" s="32" t="s">
        <v>114</v>
      </c>
      <c r="B31" s="44" t="s">
        <v>2</v>
      </c>
      <c r="C31" s="44" t="s">
        <v>2</v>
      </c>
      <c r="D31" s="44" t="s">
        <v>2</v>
      </c>
      <c r="E31" s="44" t="s">
        <v>2</v>
      </c>
      <c r="F31" s="44" t="s">
        <v>2</v>
      </c>
      <c r="G31" s="44" t="s">
        <v>2</v>
      </c>
      <c r="H31" s="44" t="s">
        <v>2</v>
      </c>
      <c r="I31" s="44" t="s">
        <v>2</v>
      </c>
      <c r="J31" s="44" t="s">
        <v>2</v>
      </c>
      <c r="K31" s="44" t="s">
        <v>2</v>
      </c>
      <c r="L31" s="44" t="s">
        <v>2</v>
      </c>
      <c r="M31" s="44" t="s">
        <v>2</v>
      </c>
      <c r="N31" s="44" t="s">
        <v>2</v>
      </c>
      <c r="O31" s="44" t="s">
        <v>2</v>
      </c>
      <c r="P31" s="44" t="s">
        <v>2</v>
      </c>
      <c r="Q31" s="44" t="s">
        <v>2</v>
      </c>
      <c r="R31" s="44" t="s">
        <v>2</v>
      </c>
    </row>
    <row r="32" spans="1:18" x14ac:dyDescent="0.3">
      <c r="A32" s="32" t="s">
        <v>55</v>
      </c>
      <c r="B32" s="44" t="s">
        <v>2</v>
      </c>
      <c r="C32" s="44" t="s">
        <v>2</v>
      </c>
      <c r="D32" s="44" t="s">
        <v>2</v>
      </c>
      <c r="E32" s="44" t="s">
        <v>2</v>
      </c>
      <c r="F32" s="44" t="s">
        <v>2</v>
      </c>
      <c r="G32" s="44" t="s">
        <v>2</v>
      </c>
      <c r="H32" s="44" t="s">
        <v>2</v>
      </c>
      <c r="I32" s="44" t="s">
        <v>2</v>
      </c>
      <c r="J32" s="44" t="s">
        <v>2</v>
      </c>
      <c r="K32" s="44" t="s">
        <v>2</v>
      </c>
      <c r="L32" s="44" t="s">
        <v>2</v>
      </c>
      <c r="M32" s="44" t="s">
        <v>2</v>
      </c>
      <c r="N32" s="44" t="s">
        <v>2</v>
      </c>
      <c r="O32" s="44" t="s">
        <v>2</v>
      </c>
      <c r="P32" s="44" t="s">
        <v>2</v>
      </c>
      <c r="Q32" s="44" t="s">
        <v>2</v>
      </c>
      <c r="R32" s="44" t="s">
        <v>2</v>
      </c>
    </row>
    <row r="33" spans="1:18" x14ac:dyDescent="0.3">
      <c r="A33" s="32" t="s">
        <v>56</v>
      </c>
      <c r="B33" s="26">
        <v>-120</v>
      </c>
      <c r="C33" s="26" t="s">
        <v>2</v>
      </c>
      <c r="D33" s="44" t="s">
        <v>2</v>
      </c>
      <c r="E33" s="26">
        <v>-149844.4</v>
      </c>
      <c r="F33" s="26">
        <v>-181288.8</v>
      </c>
      <c r="G33" s="26">
        <v>-191408.15</v>
      </c>
      <c r="H33" s="26">
        <v>-224450.55</v>
      </c>
      <c r="I33" s="26">
        <v>-355994.8</v>
      </c>
      <c r="J33" s="26">
        <v>-182001.59999999998</v>
      </c>
      <c r="K33" s="26">
        <v>-200766.5</v>
      </c>
      <c r="L33" s="26">
        <v>-199725.23</v>
      </c>
      <c r="M33" s="26">
        <v>-261046.8</v>
      </c>
      <c r="N33" s="26">
        <v>-287760.03000000003</v>
      </c>
      <c r="O33" s="26">
        <v>-340472.4</v>
      </c>
      <c r="P33" s="26">
        <v>-374553.59999999998</v>
      </c>
      <c r="Q33" s="26">
        <v>-453330.89</v>
      </c>
      <c r="R33" s="26">
        <v>-507608.57</v>
      </c>
    </row>
    <row r="34" spans="1:18" x14ac:dyDescent="0.3">
      <c r="A34" s="32" t="s">
        <v>57</v>
      </c>
      <c r="B34" s="26">
        <v>274021.55</v>
      </c>
      <c r="C34" s="26">
        <v>395574.29</v>
      </c>
      <c r="D34" s="26">
        <v>132623.28</v>
      </c>
      <c r="E34" s="26">
        <v>206593.92000000001</v>
      </c>
      <c r="F34" s="26">
        <v>384237.93999999901</v>
      </c>
      <c r="G34" s="26">
        <v>408682.99</v>
      </c>
      <c r="H34" s="26">
        <v>195417.87</v>
      </c>
      <c r="I34" s="26">
        <v>201261.27999999901</v>
      </c>
      <c r="J34" s="26">
        <v>525772.950000001</v>
      </c>
      <c r="K34" s="26">
        <v>764994.53</v>
      </c>
      <c r="L34" s="26">
        <v>501738.90583333373</v>
      </c>
      <c r="M34" s="26">
        <v>922098.14400000102</v>
      </c>
      <c r="N34" s="26">
        <v>1590214.2939999993</v>
      </c>
      <c r="O34" s="26">
        <v>2373553.9379999973</v>
      </c>
      <c r="P34" s="26">
        <v>621176.37261294748</v>
      </c>
      <c r="Q34" s="26">
        <v>1939838.22</v>
      </c>
      <c r="R34" s="26">
        <v>3505911.5106738801</v>
      </c>
    </row>
    <row r="35" spans="1:18" x14ac:dyDescent="0.3">
      <c r="A35" s="32" t="s">
        <v>58</v>
      </c>
      <c r="B35" s="44" t="s">
        <v>2</v>
      </c>
      <c r="C35" s="44" t="s">
        <v>2</v>
      </c>
      <c r="D35" s="44" t="s">
        <v>2</v>
      </c>
      <c r="E35" s="44" t="s">
        <v>2</v>
      </c>
      <c r="F35" s="44" t="s">
        <v>2</v>
      </c>
      <c r="G35" s="44" t="s">
        <v>2</v>
      </c>
      <c r="H35" s="44" t="s">
        <v>2</v>
      </c>
      <c r="I35" s="44" t="s">
        <v>2</v>
      </c>
      <c r="J35" s="44" t="s">
        <v>2</v>
      </c>
      <c r="K35" s="44" t="s">
        <v>2</v>
      </c>
      <c r="L35" s="44" t="s">
        <v>2</v>
      </c>
      <c r="M35" s="44" t="s">
        <v>2</v>
      </c>
      <c r="N35" s="44" t="s">
        <v>2</v>
      </c>
      <c r="O35" s="44" t="s">
        <v>2</v>
      </c>
      <c r="P35" s="44" t="s">
        <v>2</v>
      </c>
      <c r="Q35" s="44" t="s">
        <v>2</v>
      </c>
      <c r="R35" s="44" t="s">
        <v>2</v>
      </c>
    </row>
    <row r="36" spans="1:18" x14ac:dyDescent="0.3">
      <c r="A36" s="40" t="s">
        <v>59</v>
      </c>
      <c r="B36" s="26">
        <v>6160.09</v>
      </c>
      <c r="C36" s="26">
        <v>1131.08</v>
      </c>
      <c r="D36" s="26">
        <v>1131.08</v>
      </c>
      <c r="E36" s="26">
        <v>6144.39</v>
      </c>
      <c r="F36" s="26">
        <v>6144.39</v>
      </c>
      <c r="G36" s="26">
        <v>4793.16</v>
      </c>
      <c r="H36" s="26">
        <v>7384.05</v>
      </c>
      <c r="I36" s="26">
        <v>11209.470000000001</v>
      </c>
      <c r="J36" s="26">
        <v>16184.68</v>
      </c>
      <c r="K36" s="26">
        <v>22153.72</v>
      </c>
      <c r="L36" s="26">
        <v>22860.910000000003</v>
      </c>
      <c r="M36" s="26">
        <v>9238.7999999999993</v>
      </c>
      <c r="N36" s="26">
        <v>11415.329999999998</v>
      </c>
      <c r="O36" s="26">
        <v>13596.7</v>
      </c>
      <c r="P36" s="26">
        <v>15684.269999999997</v>
      </c>
      <c r="Q36" s="26">
        <v>15865.65</v>
      </c>
      <c r="R36" s="26">
        <v>19828.810000000001</v>
      </c>
    </row>
    <row r="37" spans="1:18" x14ac:dyDescent="0.3">
      <c r="A37" s="42" t="s">
        <v>60</v>
      </c>
      <c r="B37" s="27">
        <v>6160.09</v>
      </c>
      <c r="C37" s="27">
        <v>1131.08</v>
      </c>
      <c r="D37" s="27">
        <v>1131.08</v>
      </c>
      <c r="E37" s="27">
        <v>6144.39</v>
      </c>
      <c r="F37" s="27">
        <v>6144.39</v>
      </c>
      <c r="G37" s="27">
        <v>4793.16</v>
      </c>
      <c r="H37" s="27">
        <v>7384.05</v>
      </c>
      <c r="I37" s="27">
        <v>11209.470000000001</v>
      </c>
      <c r="J37" s="27">
        <v>16184.68</v>
      </c>
      <c r="K37" s="27">
        <v>22153.72</v>
      </c>
      <c r="L37" s="27">
        <v>22860.910000000003</v>
      </c>
      <c r="M37" s="27">
        <v>9238.7999999999993</v>
      </c>
      <c r="N37" s="27">
        <v>11415.329999999998</v>
      </c>
      <c r="O37" s="27">
        <v>13596.7</v>
      </c>
      <c r="P37" s="27">
        <v>15684.269999999997</v>
      </c>
      <c r="Q37" s="27">
        <v>15865.65</v>
      </c>
      <c r="R37" s="27">
        <v>19828.810000000001</v>
      </c>
    </row>
    <row r="38" spans="1:18" x14ac:dyDescent="0.3">
      <c r="A38" s="33" t="s">
        <v>61</v>
      </c>
      <c r="B38" s="23" t="s">
        <v>2</v>
      </c>
      <c r="C38" s="23" t="s">
        <v>2</v>
      </c>
      <c r="D38" s="23" t="s">
        <v>2</v>
      </c>
      <c r="E38" s="23" t="s">
        <v>2</v>
      </c>
      <c r="F38" s="23" t="s">
        <v>2</v>
      </c>
      <c r="G38" s="23" t="s">
        <v>2</v>
      </c>
      <c r="H38" s="23" t="s">
        <v>2</v>
      </c>
      <c r="I38" s="23" t="s">
        <v>2</v>
      </c>
      <c r="J38" s="23" t="s">
        <v>2</v>
      </c>
      <c r="K38" s="23" t="s">
        <v>2</v>
      </c>
      <c r="L38" s="23" t="s">
        <v>2</v>
      </c>
      <c r="M38" s="23" t="s">
        <v>2</v>
      </c>
      <c r="N38" s="23" t="s">
        <v>2</v>
      </c>
      <c r="O38" s="23" t="s">
        <v>2</v>
      </c>
      <c r="P38" s="23" t="s">
        <v>2</v>
      </c>
      <c r="Q38" s="23" t="s">
        <v>2</v>
      </c>
      <c r="R38" s="23" t="s">
        <v>2</v>
      </c>
    </row>
    <row r="39" spans="1:18" x14ac:dyDescent="0.3">
      <c r="A39" s="33" t="s">
        <v>62</v>
      </c>
      <c r="B39" s="23" t="s">
        <v>2</v>
      </c>
      <c r="C39" s="23" t="s">
        <v>2</v>
      </c>
      <c r="D39" s="23" t="s">
        <v>2</v>
      </c>
      <c r="E39" s="23" t="s">
        <v>2</v>
      </c>
      <c r="F39" s="23" t="s">
        <v>2</v>
      </c>
      <c r="G39" s="23" t="s">
        <v>2</v>
      </c>
      <c r="H39" s="23" t="s">
        <v>2</v>
      </c>
      <c r="I39" s="23" t="s">
        <v>2</v>
      </c>
      <c r="J39" s="23" t="s">
        <v>2</v>
      </c>
      <c r="K39" s="23" t="s">
        <v>2</v>
      </c>
      <c r="L39" s="23" t="s">
        <v>2</v>
      </c>
      <c r="M39" s="23" t="s">
        <v>2</v>
      </c>
      <c r="N39" s="23" t="s">
        <v>2</v>
      </c>
      <c r="O39" s="23" t="s">
        <v>2</v>
      </c>
      <c r="P39" s="23" t="s">
        <v>2</v>
      </c>
      <c r="Q39" s="23" t="s">
        <v>2</v>
      </c>
      <c r="R39" s="23" t="s">
        <v>2</v>
      </c>
    </row>
    <row r="40" spans="1:18" x14ac:dyDescent="0.3">
      <c r="A40" s="33" t="s">
        <v>63</v>
      </c>
      <c r="B40" s="23" t="s">
        <v>2</v>
      </c>
      <c r="C40" s="23" t="s">
        <v>2</v>
      </c>
      <c r="D40" s="23" t="s">
        <v>2</v>
      </c>
      <c r="E40" s="23" t="s">
        <v>2</v>
      </c>
      <c r="F40" s="23" t="s">
        <v>2</v>
      </c>
      <c r="G40" s="23" t="s">
        <v>2</v>
      </c>
      <c r="H40" s="23" t="s">
        <v>2</v>
      </c>
      <c r="I40" s="23" t="s">
        <v>2</v>
      </c>
      <c r="J40" s="23" t="s">
        <v>2</v>
      </c>
      <c r="K40" s="23" t="s">
        <v>2</v>
      </c>
      <c r="L40" s="23" t="s">
        <v>2</v>
      </c>
      <c r="M40" s="23" t="s">
        <v>2</v>
      </c>
      <c r="N40" s="23" t="s">
        <v>2</v>
      </c>
      <c r="O40" s="23" t="s">
        <v>2</v>
      </c>
      <c r="P40" s="23" t="s">
        <v>2</v>
      </c>
      <c r="Q40" s="23" t="s">
        <v>2</v>
      </c>
      <c r="R40" s="23" t="s">
        <v>2</v>
      </c>
    </row>
    <row r="41" spans="1:18" x14ac:dyDescent="0.3">
      <c r="A41" s="33" t="s">
        <v>64</v>
      </c>
      <c r="B41" s="23" t="s">
        <v>2</v>
      </c>
      <c r="C41" s="23" t="s">
        <v>2</v>
      </c>
      <c r="D41" s="23" t="s">
        <v>2</v>
      </c>
      <c r="E41" s="23" t="s">
        <v>2</v>
      </c>
      <c r="F41" s="23" t="s">
        <v>2</v>
      </c>
      <c r="G41" s="23" t="s">
        <v>2</v>
      </c>
      <c r="H41" s="23" t="s">
        <v>2</v>
      </c>
      <c r="I41" s="23" t="s">
        <v>2</v>
      </c>
      <c r="J41" s="23" t="s">
        <v>2</v>
      </c>
      <c r="K41" s="23" t="s">
        <v>2</v>
      </c>
      <c r="L41" s="23" t="s">
        <v>2</v>
      </c>
      <c r="M41" s="23" t="s">
        <v>2</v>
      </c>
      <c r="N41" s="23" t="s">
        <v>2</v>
      </c>
      <c r="O41" s="23" t="s">
        <v>2</v>
      </c>
      <c r="P41" s="23" t="s">
        <v>2</v>
      </c>
      <c r="Q41" s="23" t="s">
        <v>2</v>
      </c>
      <c r="R41" s="23" t="s">
        <v>2</v>
      </c>
    </row>
    <row r="42" spans="1:18" x14ac:dyDescent="0.3">
      <c r="A42" s="33" t="s">
        <v>65</v>
      </c>
      <c r="B42" s="23" t="s">
        <v>2</v>
      </c>
      <c r="C42" s="23" t="s">
        <v>2</v>
      </c>
      <c r="D42" s="23" t="s">
        <v>2</v>
      </c>
      <c r="E42" s="23" t="s">
        <v>2</v>
      </c>
      <c r="F42" s="23" t="s">
        <v>2</v>
      </c>
      <c r="G42" s="23" t="s">
        <v>2</v>
      </c>
      <c r="H42" s="23" t="s">
        <v>2</v>
      </c>
      <c r="I42" s="23" t="s">
        <v>2</v>
      </c>
      <c r="J42" s="23" t="s">
        <v>2</v>
      </c>
      <c r="K42" s="23" t="s">
        <v>2</v>
      </c>
      <c r="L42" s="23" t="s">
        <v>2</v>
      </c>
      <c r="M42" s="23" t="s">
        <v>2</v>
      </c>
      <c r="N42" s="23" t="s">
        <v>2</v>
      </c>
      <c r="O42" s="23" t="s">
        <v>2</v>
      </c>
      <c r="P42" s="23" t="s">
        <v>2</v>
      </c>
      <c r="Q42" s="23" t="s">
        <v>2</v>
      </c>
      <c r="R42" s="23" t="s">
        <v>2</v>
      </c>
    </row>
    <row r="43" spans="1:18" x14ac:dyDescent="0.3">
      <c r="A43" s="32" t="s">
        <v>66</v>
      </c>
      <c r="B43" s="26">
        <v>1772878.42</v>
      </c>
      <c r="C43" s="26">
        <v>2249171.09</v>
      </c>
      <c r="D43" s="26">
        <v>2402738.54</v>
      </c>
      <c r="E43" s="26">
        <v>2331878.09</v>
      </c>
      <c r="F43" s="26">
        <v>2485667.3099999991</v>
      </c>
      <c r="G43" s="26">
        <v>2483391.96</v>
      </c>
      <c r="H43" s="26">
        <v>2646795.0999999992</v>
      </c>
      <c r="I43" s="26">
        <v>2520800.1699999985</v>
      </c>
      <c r="J43" s="26">
        <v>3027851.1000000006</v>
      </c>
      <c r="K43" s="26">
        <v>3233027.5658333334</v>
      </c>
      <c r="L43" s="26">
        <v>3725883.6758333337</v>
      </c>
      <c r="M43" s="26">
        <v>4213285.9498333344</v>
      </c>
      <c r="N43" s="26">
        <v>4859030.1898333319</v>
      </c>
      <c r="O43" s="26">
        <v>5663901.9038333306</v>
      </c>
      <c r="P43" s="26">
        <v>6230677.9364462811</v>
      </c>
      <c r="Q43" s="26">
        <v>7465733.5100000007</v>
      </c>
      <c r="R43" s="26">
        <v>9042998.9789055306</v>
      </c>
    </row>
    <row r="44" spans="1:18" x14ac:dyDescent="0.3">
      <c r="A44" s="32" t="s">
        <v>67</v>
      </c>
      <c r="B44" s="23" t="s">
        <v>2</v>
      </c>
      <c r="C44" s="23" t="s">
        <v>2</v>
      </c>
      <c r="D44" s="23" t="s">
        <v>2</v>
      </c>
      <c r="E44" s="23" t="s">
        <v>2</v>
      </c>
      <c r="F44" s="23" t="s">
        <v>2</v>
      </c>
      <c r="G44" s="23" t="s">
        <v>2</v>
      </c>
      <c r="H44" s="23" t="s">
        <v>2</v>
      </c>
      <c r="I44" s="23" t="s">
        <v>2</v>
      </c>
      <c r="J44" s="23" t="s">
        <v>2</v>
      </c>
      <c r="K44" s="23" t="s">
        <v>2</v>
      </c>
      <c r="L44" s="23" t="s">
        <v>2</v>
      </c>
      <c r="M44" s="23" t="s">
        <v>2</v>
      </c>
      <c r="N44" s="23" t="s">
        <v>2</v>
      </c>
      <c r="O44" s="23" t="s">
        <v>2</v>
      </c>
      <c r="P44" s="23" t="s">
        <v>2</v>
      </c>
      <c r="Q44" s="23" t="s">
        <v>2</v>
      </c>
      <c r="R44" s="23" t="s">
        <v>2</v>
      </c>
    </row>
    <row r="45" spans="1:18" x14ac:dyDescent="0.3">
      <c r="A45" s="34" t="s">
        <v>68</v>
      </c>
      <c r="B45" s="38">
        <v>2856484.54</v>
      </c>
      <c r="C45" s="38">
        <v>3296443.48</v>
      </c>
      <c r="D45" s="38">
        <v>3493740.3</v>
      </c>
      <c r="E45" s="38">
        <v>3320197.3</v>
      </c>
      <c r="F45" s="38">
        <v>3442682.459999999</v>
      </c>
      <c r="G45" s="38">
        <v>3660703.35</v>
      </c>
      <c r="H45" s="38">
        <v>4339762.1499999994</v>
      </c>
      <c r="I45" s="38">
        <v>4357894.6599999983</v>
      </c>
      <c r="J45" s="38">
        <v>4710144.8500000006</v>
      </c>
      <c r="K45" s="38">
        <v>5291465.38</v>
      </c>
      <c r="L45" s="38">
        <v>5213052.4958333336</v>
      </c>
      <c r="M45" s="38">
        <v>6191731.3998333346</v>
      </c>
      <c r="N45" s="38">
        <v>6720638.2998333313</v>
      </c>
      <c r="O45" s="38">
        <v>8223700.5238333307</v>
      </c>
      <c r="P45" s="38">
        <v>8138088.0364462808</v>
      </c>
      <c r="Q45" s="38">
        <v>10130076.390000001</v>
      </c>
      <c r="R45" s="38">
        <v>11579788.753381468</v>
      </c>
    </row>
    <row r="47" spans="1:18" x14ac:dyDescent="0.3">
      <c r="A47" s="83" t="s">
        <v>220</v>
      </c>
    </row>
  </sheetData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E82DE-0C58-6748-B533-BC34C2DBA10E}">
  <dimension ref="A1:F42"/>
  <sheetViews>
    <sheetView showGridLines="0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48" sqref="G48"/>
    </sheetView>
  </sheetViews>
  <sheetFormatPr baseColWidth="10" defaultColWidth="11.19921875" defaultRowHeight="15.6" x14ac:dyDescent="0.3"/>
  <cols>
    <col min="1" max="1" width="92.69921875" customWidth="1"/>
    <col min="2" max="6" width="12.796875" bestFit="1" customWidth="1"/>
  </cols>
  <sheetData>
    <row r="1" spans="1:6" x14ac:dyDescent="0.3">
      <c r="A1" s="45"/>
      <c r="B1" s="36">
        <v>44561</v>
      </c>
      <c r="C1" s="36">
        <v>44926</v>
      </c>
      <c r="D1" s="36">
        <v>45291</v>
      </c>
      <c r="E1" s="36">
        <v>45657</v>
      </c>
      <c r="F1" s="36">
        <v>46022</v>
      </c>
    </row>
    <row r="2" spans="1:6" x14ac:dyDescent="0.3">
      <c r="A2" s="12" t="s">
        <v>69</v>
      </c>
      <c r="B2" s="23">
        <v>0</v>
      </c>
      <c r="C2" s="23">
        <v>0</v>
      </c>
      <c r="D2" s="24">
        <v>2284.08</v>
      </c>
      <c r="E2" s="24">
        <v>19868.62</v>
      </c>
      <c r="F2" s="24">
        <v>97291.26</v>
      </c>
    </row>
    <row r="3" spans="1:6" x14ac:dyDescent="0.3">
      <c r="A3" s="12" t="s">
        <v>71</v>
      </c>
      <c r="B3" s="24">
        <v>-39027.42</v>
      </c>
      <c r="C3" s="24">
        <v>-46721.86</v>
      </c>
      <c r="D3" s="24">
        <v>-38083.18</v>
      </c>
      <c r="E3" s="24">
        <v>-61928.529999999992</v>
      </c>
      <c r="F3" s="24">
        <v>-56796.600000000006</v>
      </c>
    </row>
    <row r="4" spans="1:6" x14ac:dyDescent="0.3">
      <c r="A4" s="14" t="s">
        <v>72</v>
      </c>
      <c r="B4" s="25">
        <v>-39027.42</v>
      </c>
      <c r="C4" s="25">
        <v>-46721.86</v>
      </c>
      <c r="D4" s="25">
        <v>-35799.1</v>
      </c>
      <c r="E4" s="25">
        <v>-42059.909999999989</v>
      </c>
      <c r="F4" s="25">
        <v>40494.659999999989</v>
      </c>
    </row>
    <row r="5" spans="1:6" x14ac:dyDescent="0.3">
      <c r="A5" s="14" t="s">
        <v>73</v>
      </c>
      <c r="B5" s="23">
        <v>0</v>
      </c>
      <c r="C5" s="23">
        <v>0</v>
      </c>
      <c r="D5" s="23">
        <v>0</v>
      </c>
      <c r="E5" s="23">
        <v>0</v>
      </c>
      <c r="F5" s="23">
        <v>0</v>
      </c>
    </row>
    <row r="6" spans="1:6" x14ac:dyDescent="0.3">
      <c r="A6" s="14" t="s">
        <v>74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</row>
    <row r="7" spans="1:6" x14ac:dyDescent="0.3">
      <c r="A7" s="14" t="s">
        <v>75</v>
      </c>
      <c r="B7" s="26">
        <v>2821219.46</v>
      </c>
      <c r="C7" s="26">
        <v>3931909.07</v>
      </c>
      <c r="D7" s="26">
        <v>4843659.2300000004</v>
      </c>
      <c r="E7" s="26">
        <v>6610518.21</v>
      </c>
      <c r="F7" s="26">
        <v>9420746.9799999986</v>
      </c>
    </row>
    <row r="8" spans="1:6" x14ac:dyDescent="0.3">
      <c r="A8" s="14" t="s">
        <v>76</v>
      </c>
      <c r="B8" s="23">
        <v>0</v>
      </c>
      <c r="C8" s="23">
        <v>0</v>
      </c>
      <c r="D8" s="23">
        <v>0</v>
      </c>
      <c r="E8" s="23">
        <v>0</v>
      </c>
      <c r="F8" s="23">
        <v>0</v>
      </c>
    </row>
    <row r="9" spans="1:6" x14ac:dyDescent="0.3">
      <c r="A9" s="14" t="s">
        <v>77</v>
      </c>
      <c r="B9" s="26">
        <v>10747.06</v>
      </c>
      <c r="C9" s="26">
        <v>1397</v>
      </c>
      <c r="D9" s="26">
        <v>-10088.120000000001</v>
      </c>
      <c r="E9" s="26">
        <v>109217.43000000001</v>
      </c>
      <c r="F9" s="26">
        <v>2390.6199999999812</v>
      </c>
    </row>
    <row r="10" spans="1:6" x14ac:dyDescent="0.3">
      <c r="A10" s="12" t="s">
        <v>78</v>
      </c>
      <c r="B10" s="23">
        <v>40.33</v>
      </c>
      <c r="C10" s="23">
        <v>0</v>
      </c>
      <c r="D10" s="23">
        <v>106.02</v>
      </c>
      <c r="E10" s="23">
        <v>39.260000000009313</v>
      </c>
      <c r="F10" s="23">
        <v>362.47999999998137</v>
      </c>
    </row>
    <row r="11" spans="1:6" x14ac:dyDescent="0.3">
      <c r="A11" s="12" t="s">
        <v>79</v>
      </c>
      <c r="B11" s="27">
        <v>10706.73</v>
      </c>
      <c r="C11" s="27">
        <v>1397</v>
      </c>
      <c r="D11" s="27">
        <v>-10194.14</v>
      </c>
      <c r="E11" s="27">
        <v>109178.17</v>
      </c>
      <c r="F11" s="27">
        <v>2028.1399999999999</v>
      </c>
    </row>
    <row r="12" spans="1:6" x14ac:dyDescent="0.3">
      <c r="A12" s="12" t="s">
        <v>80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</row>
    <row r="13" spans="1:6" x14ac:dyDescent="0.3">
      <c r="A13" s="12" t="s">
        <v>81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</row>
    <row r="14" spans="1:6" x14ac:dyDescent="0.3">
      <c r="A14" s="14" t="s">
        <v>82</v>
      </c>
      <c r="B14" s="28">
        <v>-25.88</v>
      </c>
      <c r="C14" s="28">
        <v>-1078.5</v>
      </c>
      <c r="D14" s="28">
        <v>-499.67</v>
      </c>
      <c r="E14" s="28">
        <v>-3.76</v>
      </c>
      <c r="F14" s="28">
        <v>407.28000000000003</v>
      </c>
    </row>
    <row r="15" spans="1:6" x14ac:dyDescent="0.3">
      <c r="A15" s="14" t="s">
        <v>83</v>
      </c>
      <c r="B15" s="26">
        <v>12943.5</v>
      </c>
      <c r="C15" s="26">
        <v>13928.96</v>
      </c>
      <c r="D15" s="26">
        <v>27594.45</v>
      </c>
      <c r="E15" s="26">
        <v>9178.52</v>
      </c>
      <c r="F15" s="26">
        <v>27827.809999999998</v>
      </c>
    </row>
    <row r="16" spans="1:6" x14ac:dyDescent="0.3">
      <c r="A16" s="14" t="s">
        <v>84</v>
      </c>
      <c r="B16" s="26">
        <v>-164064.84</v>
      </c>
      <c r="C16" s="26">
        <v>-268352.09000000003</v>
      </c>
      <c r="D16" s="26">
        <v>-302943.98</v>
      </c>
      <c r="E16" s="26">
        <v>-86530.68</v>
      </c>
      <c r="F16" s="26">
        <v>-227542.22</v>
      </c>
    </row>
    <row r="17" spans="1:6" x14ac:dyDescent="0.3">
      <c r="A17" s="14" t="s">
        <v>85</v>
      </c>
      <c r="B17" s="26">
        <v>2641791.88</v>
      </c>
      <c r="C17" s="26">
        <v>3631082.58</v>
      </c>
      <c r="D17" s="26">
        <v>4521922.8099999996</v>
      </c>
      <c r="E17" s="26">
        <v>6600319.8099999996</v>
      </c>
      <c r="F17" s="26">
        <v>9264325.1299999971</v>
      </c>
    </row>
    <row r="18" spans="1:6" x14ac:dyDescent="0.3">
      <c r="A18" s="14" t="s">
        <v>86</v>
      </c>
      <c r="B18" s="25">
        <v>-1009736.09</v>
      </c>
      <c r="C18" s="25">
        <v>-1416530.97</v>
      </c>
      <c r="D18" s="25">
        <v>-1750581.96</v>
      </c>
      <c r="E18" s="25">
        <v>-2400994.4799999995</v>
      </c>
      <c r="F18" s="25">
        <v>-2752665.4100000006</v>
      </c>
    </row>
    <row r="19" spans="1:6" x14ac:dyDescent="0.3">
      <c r="A19" s="14" t="s">
        <v>87</v>
      </c>
      <c r="B19" s="25">
        <v>-1196834.22</v>
      </c>
      <c r="C19" s="25">
        <v>-1665721.03</v>
      </c>
      <c r="D19" s="25">
        <v>-2061728.93</v>
      </c>
      <c r="E19" s="25">
        <v>-2893677.7299999995</v>
      </c>
      <c r="F19" s="25">
        <v>-3176892.8999999994</v>
      </c>
    </row>
    <row r="20" spans="1:6" x14ac:dyDescent="0.3">
      <c r="A20" s="14" t="s">
        <v>88</v>
      </c>
      <c r="B20" s="25">
        <v>-161200.01999999999</v>
      </c>
      <c r="C20" s="25">
        <v>-153256.29</v>
      </c>
      <c r="D20" s="25">
        <v>-101394.89</v>
      </c>
      <c r="E20" s="25">
        <v>-66497.564166666663</v>
      </c>
      <c r="F20" s="25">
        <v>-62579.762000000002</v>
      </c>
    </row>
    <row r="21" spans="1:6" x14ac:dyDescent="0.3">
      <c r="A21" s="14" t="s">
        <v>89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</row>
    <row r="22" spans="1:6" x14ac:dyDescent="0.3">
      <c r="A22" s="14" t="s">
        <v>90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</row>
    <row r="23" spans="1:6" x14ac:dyDescent="0.3">
      <c r="A23" s="19" t="s">
        <v>91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</row>
    <row r="24" spans="1:6" x14ac:dyDescent="0.3">
      <c r="A24" s="12" t="s">
        <v>92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</row>
    <row r="25" spans="1:6" x14ac:dyDescent="0.3">
      <c r="A25" s="14" t="s">
        <v>93</v>
      </c>
      <c r="B25" s="26">
        <v>274021.55</v>
      </c>
      <c r="C25" s="26">
        <v>395574.29</v>
      </c>
      <c r="D25" s="26">
        <v>608217.03</v>
      </c>
      <c r="E25" s="26">
        <v>1239150.0358333339</v>
      </c>
      <c r="F25" s="26">
        <v>3272187.0579999974</v>
      </c>
    </row>
    <row r="26" spans="1:6" x14ac:dyDescent="0.3">
      <c r="A26" s="14" t="s">
        <v>94</v>
      </c>
      <c r="B26" s="23">
        <v>0</v>
      </c>
      <c r="C26" s="23">
        <v>0</v>
      </c>
      <c r="D26" s="23">
        <v>0</v>
      </c>
      <c r="E26" s="23">
        <v>0</v>
      </c>
      <c r="F26" s="23">
        <v>0</v>
      </c>
    </row>
    <row r="27" spans="1:6" x14ac:dyDescent="0.3">
      <c r="A27" s="12" t="s">
        <v>95</v>
      </c>
      <c r="B27" s="23">
        <v>0</v>
      </c>
      <c r="C27" s="23">
        <v>0</v>
      </c>
      <c r="D27" s="23">
        <v>0</v>
      </c>
      <c r="E27" s="23">
        <v>0</v>
      </c>
      <c r="F27" s="23">
        <v>0</v>
      </c>
    </row>
    <row r="28" spans="1:6" x14ac:dyDescent="0.3">
      <c r="A28" s="12" t="s">
        <v>96</v>
      </c>
      <c r="B28" s="23">
        <v>0</v>
      </c>
      <c r="C28" s="23">
        <v>0</v>
      </c>
      <c r="D28" s="23">
        <v>0</v>
      </c>
      <c r="E28" s="23">
        <v>0</v>
      </c>
      <c r="F28" s="23">
        <v>0</v>
      </c>
    </row>
    <row r="29" spans="1:6" x14ac:dyDescent="0.3">
      <c r="A29" s="12" t="s">
        <v>97</v>
      </c>
      <c r="B29" s="23">
        <v>0</v>
      </c>
      <c r="C29" s="23">
        <v>0</v>
      </c>
      <c r="D29" s="23">
        <v>0</v>
      </c>
      <c r="E29" s="23">
        <v>0</v>
      </c>
      <c r="F29" s="23">
        <v>0</v>
      </c>
    </row>
    <row r="30" spans="1:6" x14ac:dyDescent="0.3">
      <c r="A30" s="14" t="s">
        <v>98</v>
      </c>
      <c r="B30" s="23">
        <v>0</v>
      </c>
      <c r="C30" s="23">
        <v>0</v>
      </c>
      <c r="D30" s="23">
        <v>0</v>
      </c>
      <c r="E30" s="23">
        <v>0</v>
      </c>
      <c r="F30" s="23">
        <v>0</v>
      </c>
    </row>
    <row r="31" spans="1:6" x14ac:dyDescent="0.3">
      <c r="A31" s="14" t="s">
        <v>99</v>
      </c>
      <c r="B31" s="23">
        <v>0</v>
      </c>
      <c r="C31" s="23">
        <v>0</v>
      </c>
      <c r="D31" s="23">
        <v>0</v>
      </c>
      <c r="E31" s="23">
        <v>0</v>
      </c>
      <c r="F31" s="23">
        <v>0</v>
      </c>
    </row>
    <row r="32" spans="1:6" ht="31.2" x14ac:dyDescent="0.3">
      <c r="A32" s="14" t="s">
        <v>100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</row>
    <row r="33" spans="1:6" x14ac:dyDescent="0.3">
      <c r="A33" s="14" t="s">
        <v>101</v>
      </c>
      <c r="B33" s="26">
        <v>274021.55</v>
      </c>
      <c r="C33" s="26">
        <v>395574.29</v>
      </c>
      <c r="D33" s="26">
        <v>608217.03</v>
      </c>
      <c r="E33" s="26">
        <v>1239150.0358333339</v>
      </c>
      <c r="F33" s="26">
        <v>3272187.0579999974</v>
      </c>
    </row>
    <row r="34" spans="1:6" x14ac:dyDescent="0.3">
      <c r="A34" s="14" t="s">
        <v>102</v>
      </c>
      <c r="B34" s="23">
        <v>0</v>
      </c>
      <c r="C34" s="23">
        <v>0</v>
      </c>
      <c r="D34" s="24">
        <v>-199534.04</v>
      </c>
      <c r="E34" s="24">
        <v>-474155.51</v>
      </c>
      <c r="F34" s="24">
        <v>-898633.12</v>
      </c>
    </row>
    <row r="35" spans="1:6" x14ac:dyDescent="0.3">
      <c r="A35" s="14" t="s">
        <v>103</v>
      </c>
      <c r="B35" s="26">
        <v>274021.55</v>
      </c>
      <c r="C35" s="26">
        <v>395574.29</v>
      </c>
      <c r="D35" s="26">
        <v>408682.99</v>
      </c>
      <c r="E35" s="26">
        <v>764994.53</v>
      </c>
      <c r="F35" s="26">
        <v>2373553.9379999973</v>
      </c>
    </row>
    <row r="36" spans="1:6" x14ac:dyDescent="0.3">
      <c r="A36" s="14" t="s">
        <v>104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</row>
    <row r="37" spans="1:6" x14ac:dyDescent="0.3">
      <c r="A37" s="14" t="s">
        <v>105</v>
      </c>
      <c r="B37" s="26">
        <v>274021.55</v>
      </c>
      <c r="C37" s="26">
        <v>395574.29</v>
      </c>
      <c r="D37" s="26">
        <v>408682.99</v>
      </c>
      <c r="E37" s="26">
        <v>764994.53</v>
      </c>
      <c r="F37" s="26">
        <v>2373553.9379999973</v>
      </c>
    </row>
    <row r="38" spans="1:6" x14ac:dyDescent="0.3">
      <c r="A38" s="12" t="s">
        <v>106</v>
      </c>
      <c r="B38" s="27">
        <v>274021.55</v>
      </c>
      <c r="C38" s="27">
        <v>395574.29</v>
      </c>
      <c r="D38" s="27">
        <v>408682.99</v>
      </c>
      <c r="E38" s="27">
        <v>764994.53</v>
      </c>
      <c r="F38" s="27">
        <v>2373553.9379999973</v>
      </c>
    </row>
    <row r="39" spans="1:6" x14ac:dyDescent="0.3">
      <c r="A39" s="12" t="s">
        <v>107</v>
      </c>
      <c r="B39" s="23">
        <v>0</v>
      </c>
      <c r="C39" s="23">
        <v>0</v>
      </c>
      <c r="D39" s="23">
        <v>0</v>
      </c>
      <c r="E39" s="23">
        <v>0</v>
      </c>
      <c r="F39" s="23">
        <v>0</v>
      </c>
    </row>
    <row r="40" spans="1:6" x14ac:dyDescent="0.3">
      <c r="A40" s="14" t="s">
        <v>108</v>
      </c>
      <c r="B40" s="85">
        <v>1.8835296907542463E-2</v>
      </c>
      <c r="C40" s="28">
        <v>2.7E-2</v>
      </c>
      <c r="D40" s="28">
        <v>2.8000000000000001E-2</v>
      </c>
      <c r="E40" s="75">
        <v>5.274082853895877E-2</v>
      </c>
      <c r="F40" s="75">
        <v>0.1630766080561516</v>
      </c>
    </row>
    <row r="41" spans="1:6" x14ac:dyDescent="0.3">
      <c r="A41" s="12" t="s">
        <v>109</v>
      </c>
      <c r="B41" s="76">
        <v>1.8835296907542463E-2</v>
      </c>
      <c r="C41" s="23">
        <v>2.7E-2</v>
      </c>
      <c r="D41" s="23">
        <v>2.8000000000000001E-2</v>
      </c>
      <c r="E41" s="76">
        <v>5.274082853895877E-2</v>
      </c>
      <c r="F41" s="76">
        <v>0.1630766080561516</v>
      </c>
    </row>
    <row r="42" spans="1:6" x14ac:dyDescent="0.3">
      <c r="A42" s="21" t="s">
        <v>110</v>
      </c>
      <c r="B42" s="29" t="s">
        <v>70</v>
      </c>
      <c r="C42" s="29">
        <v>0</v>
      </c>
      <c r="D42" s="29">
        <v>0</v>
      </c>
      <c r="E42" s="29">
        <v>0</v>
      </c>
      <c r="F42" s="2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4237D-CD13-477D-BD48-600FA43DD684}">
  <dimension ref="A1:G44"/>
  <sheetViews>
    <sheetView showGridLines="0" tabSelected="1" workbookViewId="0">
      <pane xSplit="1" ySplit="1" topLeftCell="D2" activePane="bottomRight" state="frozen"/>
      <selection pane="topRight" activeCell="B1" sqref="B1"/>
      <selection pane="bottomLeft" activeCell="A2" sqref="A2"/>
      <selection pane="bottomRight" activeCell="F7" sqref="F7"/>
    </sheetView>
  </sheetViews>
  <sheetFormatPr baseColWidth="10" defaultColWidth="10.796875" defaultRowHeight="15.6" x14ac:dyDescent="0.3"/>
  <cols>
    <col min="1" max="1" width="93.796875" customWidth="1"/>
    <col min="2" max="5" width="12.796875" bestFit="1" customWidth="1"/>
  </cols>
  <sheetData>
    <row r="1" spans="1:6" x14ac:dyDescent="0.3">
      <c r="A1" s="45"/>
      <c r="B1" s="36" t="s">
        <v>205</v>
      </c>
      <c r="C1" s="36" t="s">
        <v>206</v>
      </c>
      <c r="D1" s="36" t="s">
        <v>207</v>
      </c>
      <c r="E1" s="36" t="s">
        <v>231</v>
      </c>
    </row>
    <row r="2" spans="1:6" x14ac:dyDescent="0.3">
      <c r="A2" s="12" t="s">
        <v>69</v>
      </c>
      <c r="B2" s="27">
        <v>1002.55</v>
      </c>
      <c r="C2" s="24">
        <v>13373.49</v>
      </c>
      <c r="D2" s="24">
        <v>26820.89</v>
      </c>
      <c r="E2" s="24">
        <v>30363.51</v>
      </c>
      <c r="F2" s="79"/>
    </row>
    <row r="3" spans="1:6" x14ac:dyDescent="0.3">
      <c r="A3" s="12" t="s">
        <v>71</v>
      </c>
      <c r="B3" s="24">
        <v>-17404.300000000003</v>
      </c>
      <c r="C3" s="24">
        <v>-36219.82</v>
      </c>
      <c r="D3" s="24">
        <v>-43326.68</v>
      </c>
      <c r="E3" s="24">
        <v>-43715.0319007285</v>
      </c>
      <c r="F3" s="79"/>
    </row>
    <row r="4" spans="1:6" x14ac:dyDescent="0.3">
      <c r="A4" s="14" t="s">
        <v>72</v>
      </c>
      <c r="B4" s="25">
        <v>-16401.750000000004</v>
      </c>
      <c r="C4" s="25">
        <v>-22846.33</v>
      </c>
      <c r="D4" s="25">
        <v>-16505.79</v>
      </c>
      <c r="E4" s="25">
        <v>-13351.521900728501</v>
      </c>
      <c r="F4" s="79"/>
    </row>
    <row r="5" spans="1:6" x14ac:dyDescent="0.3">
      <c r="A5" s="14" t="s">
        <v>73</v>
      </c>
      <c r="B5" s="23">
        <v>0</v>
      </c>
      <c r="C5" s="23">
        <v>0</v>
      </c>
      <c r="D5" s="23">
        <v>0</v>
      </c>
      <c r="E5" s="23">
        <v>0</v>
      </c>
      <c r="F5" s="79"/>
    </row>
    <row r="6" spans="1:6" x14ac:dyDescent="0.3">
      <c r="A6" s="14" t="s">
        <v>74</v>
      </c>
      <c r="B6" s="23">
        <v>0</v>
      </c>
      <c r="C6" s="23">
        <v>0</v>
      </c>
      <c r="D6" s="23">
        <v>0</v>
      </c>
      <c r="E6" s="23">
        <v>0</v>
      </c>
      <c r="F6" s="79"/>
    </row>
    <row r="7" spans="1:6" x14ac:dyDescent="0.3">
      <c r="A7" s="14" t="s">
        <v>75</v>
      </c>
      <c r="B7" s="26">
        <v>3502101.79</v>
      </c>
      <c r="C7" s="26">
        <v>4710221.33</v>
      </c>
      <c r="D7" s="26">
        <v>6588074.96</v>
      </c>
      <c r="E7" s="26">
        <v>10398034.359999999</v>
      </c>
      <c r="F7" s="89"/>
    </row>
    <row r="8" spans="1:6" x14ac:dyDescent="0.3">
      <c r="A8" s="14" t="s">
        <v>76</v>
      </c>
      <c r="B8" s="23">
        <v>0</v>
      </c>
      <c r="C8" s="23">
        <v>0</v>
      </c>
      <c r="D8" s="23">
        <v>0</v>
      </c>
      <c r="E8" s="23">
        <v>0</v>
      </c>
      <c r="F8" s="79"/>
    </row>
    <row r="9" spans="1:6" x14ac:dyDescent="0.3">
      <c r="A9" s="14" t="s">
        <v>77</v>
      </c>
      <c r="B9" s="26">
        <v>2106.2800000000093</v>
      </c>
      <c r="C9" s="26">
        <v>113913.56000000007</v>
      </c>
      <c r="D9" s="26">
        <v>511.40999999990686</v>
      </c>
      <c r="E9" s="26">
        <v>10631.58</v>
      </c>
      <c r="F9" s="79"/>
    </row>
    <row r="10" spans="1:6" x14ac:dyDescent="0.3">
      <c r="A10" s="12" t="s">
        <v>78</v>
      </c>
      <c r="B10" s="23">
        <v>16.510000000009313</v>
      </c>
      <c r="C10" s="23">
        <v>42.580000000074506</v>
      </c>
      <c r="D10" s="23">
        <v>146.64999999990687</v>
      </c>
      <c r="E10" s="23">
        <v>144.09</v>
      </c>
      <c r="F10" s="79"/>
    </row>
    <row r="11" spans="1:6" x14ac:dyDescent="0.3">
      <c r="A11" s="12" t="s">
        <v>79</v>
      </c>
      <c r="B11" s="27">
        <v>2089.77</v>
      </c>
      <c r="C11" s="27">
        <v>113870.98</v>
      </c>
      <c r="D11" s="27">
        <v>364.76</v>
      </c>
      <c r="E11" s="27">
        <v>0</v>
      </c>
      <c r="F11" s="79"/>
    </row>
    <row r="12" spans="1:6" x14ac:dyDescent="0.3">
      <c r="A12" s="12" t="s">
        <v>80</v>
      </c>
      <c r="B12" s="23">
        <v>0</v>
      </c>
      <c r="C12" s="23">
        <v>0</v>
      </c>
      <c r="D12" s="23">
        <v>0</v>
      </c>
      <c r="E12" s="23">
        <v>0</v>
      </c>
      <c r="F12" s="79"/>
    </row>
    <row r="13" spans="1:6" x14ac:dyDescent="0.3">
      <c r="A13" s="12" t="s">
        <v>81</v>
      </c>
      <c r="B13" s="23">
        <v>0</v>
      </c>
      <c r="C13" s="23">
        <v>0</v>
      </c>
      <c r="D13" s="23">
        <v>0</v>
      </c>
      <c r="E13" s="23">
        <v>10487.49</v>
      </c>
      <c r="F13" s="79"/>
    </row>
    <row r="14" spans="1:6" x14ac:dyDescent="0.3">
      <c r="A14" s="14" t="s">
        <v>82</v>
      </c>
      <c r="B14" s="28">
        <v>-229.46</v>
      </c>
      <c r="C14" s="28">
        <v>-3.76</v>
      </c>
      <c r="D14" s="28">
        <v>409.25999999999993</v>
      </c>
      <c r="E14" s="28">
        <v>-91.43</v>
      </c>
      <c r="F14" s="79"/>
    </row>
    <row r="15" spans="1:6" x14ac:dyDescent="0.3">
      <c r="A15" s="14" t="s">
        <v>83</v>
      </c>
      <c r="B15" s="26">
        <v>14654.080000000002</v>
      </c>
      <c r="C15" s="26">
        <v>4032.88</v>
      </c>
      <c r="D15" s="26">
        <v>12574.23</v>
      </c>
      <c r="E15" s="26">
        <v>76410.06</v>
      </c>
      <c r="F15" s="79"/>
    </row>
    <row r="16" spans="1:6" x14ac:dyDescent="0.3">
      <c r="A16" s="14" t="s">
        <v>84</v>
      </c>
      <c r="B16" s="26">
        <v>-227207.97</v>
      </c>
      <c r="C16" s="26">
        <v>-64898.01</v>
      </c>
      <c r="D16" s="26">
        <v>-170656.64000000001</v>
      </c>
      <c r="E16" s="26">
        <v>-257791.14</v>
      </c>
      <c r="F16" s="79"/>
    </row>
    <row r="17" spans="1:6" x14ac:dyDescent="0.3">
      <c r="A17" s="14" t="s">
        <v>85</v>
      </c>
      <c r="B17" s="26">
        <v>3275022.9699999997</v>
      </c>
      <c r="C17" s="26">
        <v>4740419.6700000009</v>
      </c>
      <c r="D17" s="26">
        <v>6414407.4299999997</v>
      </c>
      <c r="E17" s="26">
        <v>10213841.908099271</v>
      </c>
      <c r="F17" s="79"/>
    </row>
    <row r="18" spans="1:6" x14ac:dyDescent="0.3">
      <c r="A18" s="14" t="s">
        <v>86</v>
      </c>
      <c r="B18" s="25">
        <v>-1278863.18</v>
      </c>
      <c r="C18" s="25">
        <v>-1871268.4600000002</v>
      </c>
      <c r="D18" s="25">
        <v>-2078095.2400000002</v>
      </c>
      <c r="E18" s="25">
        <v>-2146761.1800000002</v>
      </c>
      <c r="F18" s="79"/>
    </row>
    <row r="19" spans="1:6" x14ac:dyDescent="0.3">
      <c r="A19" s="14" t="s">
        <v>87</v>
      </c>
      <c r="B19" s="25">
        <v>-1528503.1199999999</v>
      </c>
      <c r="C19" s="25">
        <v>-1959867.3699999999</v>
      </c>
      <c r="D19" s="25">
        <v>-2109539.1300000004</v>
      </c>
      <c r="E19" s="25">
        <v>-3368738.62</v>
      </c>
      <c r="F19" s="79"/>
    </row>
    <row r="20" spans="1:6" x14ac:dyDescent="0.3">
      <c r="A20" s="14" t="s">
        <v>88</v>
      </c>
      <c r="B20" s="25">
        <v>-83418.73000000001</v>
      </c>
      <c r="C20" s="25">
        <v>-40664.28</v>
      </c>
      <c r="D20" s="25">
        <v>-44475.826000000001</v>
      </c>
      <c r="E20" s="25">
        <v>-101171.01742539</v>
      </c>
      <c r="F20" s="79"/>
    </row>
    <row r="21" spans="1:6" x14ac:dyDescent="0.3">
      <c r="A21" s="14" t="s">
        <v>89</v>
      </c>
      <c r="B21" s="23">
        <v>0</v>
      </c>
      <c r="C21" s="23">
        <v>0</v>
      </c>
      <c r="D21" s="23">
        <v>0</v>
      </c>
      <c r="E21" s="23">
        <v>0</v>
      </c>
      <c r="F21" s="79"/>
    </row>
    <row r="22" spans="1:6" x14ac:dyDescent="0.3">
      <c r="A22" s="14" t="s">
        <v>90</v>
      </c>
      <c r="B22" s="23">
        <v>0</v>
      </c>
      <c r="C22" s="23">
        <v>0</v>
      </c>
      <c r="D22" s="23">
        <v>0</v>
      </c>
      <c r="E22" s="23">
        <v>0</v>
      </c>
      <c r="F22" s="79"/>
    </row>
    <row r="23" spans="1:6" x14ac:dyDescent="0.3">
      <c r="A23" s="19" t="s">
        <v>91</v>
      </c>
      <c r="B23" s="23">
        <v>0</v>
      </c>
      <c r="C23" s="23">
        <v>0</v>
      </c>
      <c r="D23" s="23">
        <v>0</v>
      </c>
      <c r="E23" s="23">
        <v>0</v>
      </c>
      <c r="F23" s="79"/>
    </row>
    <row r="24" spans="1:6" x14ac:dyDescent="0.3">
      <c r="A24" s="12" t="s">
        <v>92</v>
      </c>
      <c r="B24" s="23">
        <v>0</v>
      </c>
      <c r="C24" s="23">
        <v>0</v>
      </c>
      <c r="D24" s="23">
        <v>0</v>
      </c>
      <c r="E24" s="23">
        <v>0</v>
      </c>
      <c r="F24" s="79"/>
    </row>
    <row r="25" spans="1:6" x14ac:dyDescent="0.3">
      <c r="A25" s="14" t="s">
        <v>93</v>
      </c>
      <c r="B25" s="26">
        <v>384237.93999999994</v>
      </c>
      <c r="C25" s="26">
        <v>868619.56000000099</v>
      </c>
      <c r="D25" s="26">
        <v>2182297.2339999992</v>
      </c>
      <c r="E25" s="26">
        <v>4597171.0906738816</v>
      </c>
      <c r="F25" s="79"/>
    </row>
    <row r="26" spans="1:6" x14ac:dyDescent="0.3">
      <c r="A26" s="14" t="s">
        <v>94</v>
      </c>
      <c r="B26" s="23">
        <v>0</v>
      </c>
      <c r="C26" s="23">
        <v>0</v>
      </c>
      <c r="D26" s="23">
        <v>0</v>
      </c>
      <c r="E26" s="23">
        <v>0</v>
      </c>
      <c r="F26" s="79"/>
    </row>
    <row r="27" spans="1:6" x14ac:dyDescent="0.3">
      <c r="A27" s="12" t="s">
        <v>95</v>
      </c>
      <c r="B27" s="23">
        <v>0</v>
      </c>
      <c r="C27" s="23">
        <v>0</v>
      </c>
      <c r="D27" s="23">
        <v>0</v>
      </c>
      <c r="E27" s="23">
        <v>0</v>
      </c>
      <c r="F27" s="79"/>
    </row>
    <row r="28" spans="1:6" x14ac:dyDescent="0.3">
      <c r="A28" s="12" t="s">
        <v>96</v>
      </c>
      <c r="B28" s="23">
        <v>0</v>
      </c>
      <c r="C28" s="23">
        <v>0</v>
      </c>
      <c r="D28" s="23">
        <v>0</v>
      </c>
      <c r="E28" s="23">
        <v>0</v>
      </c>
      <c r="F28" s="79"/>
    </row>
    <row r="29" spans="1:6" x14ac:dyDescent="0.3">
      <c r="A29" s="12" t="s">
        <v>97</v>
      </c>
      <c r="B29" s="23">
        <v>0</v>
      </c>
      <c r="C29" s="23">
        <v>0</v>
      </c>
      <c r="D29" s="23">
        <v>0</v>
      </c>
      <c r="E29" s="23">
        <v>0</v>
      </c>
      <c r="F29" s="79"/>
    </row>
    <row r="30" spans="1:6" x14ac:dyDescent="0.3">
      <c r="A30" s="14" t="s">
        <v>98</v>
      </c>
      <c r="B30" s="23">
        <v>0</v>
      </c>
      <c r="C30" s="23">
        <v>0</v>
      </c>
      <c r="D30" s="23">
        <v>0</v>
      </c>
      <c r="E30" s="23">
        <v>0</v>
      </c>
      <c r="F30" s="79"/>
    </row>
    <row r="31" spans="1:6" x14ac:dyDescent="0.3">
      <c r="A31" s="14" t="s">
        <v>99</v>
      </c>
      <c r="B31" s="23">
        <v>0</v>
      </c>
      <c r="C31" s="23">
        <v>0</v>
      </c>
      <c r="D31" s="23">
        <v>0</v>
      </c>
      <c r="E31" s="23">
        <v>0</v>
      </c>
      <c r="F31" s="79"/>
    </row>
    <row r="32" spans="1:6" ht="31.2" x14ac:dyDescent="0.3">
      <c r="A32" s="14" t="s">
        <v>100</v>
      </c>
      <c r="B32" s="23">
        <v>0</v>
      </c>
      <c r="C32" s="23">
        <v>0</v>
      </c>
      <c r="D32" s="23">
        <v>0</v>
      </c>
      <c r="E32" s="23">
        <v>0</v>
      </c>
      <c r="F32" s="79"/>
    </row>
    <row r="33" spans="1:7" x14ac:dyDescent="0.3">
      <c r="A33" s="14" t="s">
        <v>101</v>
      </c>
      <c r="B33" s="26">
        <v>384237.93999999994</v>
      </c>
      <c r="C33" s="26">
        <v>868619.56000000099</v>
      </c>
      <c r="D33" s="26">
        <v>2182297.2339999992</v>
      </c>
      <c r="E33" s="26">
        <v>4597171.0906738816</v>
      </c>
      <c r="F33" s="79"/>
    </row>
    <row r="34" spans="1:7" x14ac:dyDescent="0.3">
      <c r="A34" s="14" t="s">
        <v>102</v>
      </c>
      <c r="B34" s="27">
        <v>0</v>
      </c>
      <c r="C34" s="27">
        <v>-342846.61</v>
      </c>
      <c r="D34" s="27">
        <v>-592082.93999999994</v>
      </c>
      <c r="E34" s="27">
        <v>-1091259.58</v>
      </c>
      <c r="F34" s="79"/>
    </row>
    <row r="35" spans="1:7" x14ac:dyDescent="0.3">
      <c r="A35" s="14" t="s">
        <v>103</v>
      </c>
      <c r="B35" s="26">
        <v>384237.93999999994</v>
      </c>
      <c r="C35" s="26">
        <v>525772.950000001</v>
      </c>
      <c r="D35" s="26">
        <v>1590214.2939999993</v>
      </c>
      <c r="E35" s="26">
        <v>3505911.5106738815</v>
      </c>
      <c r="F35" s="79"/>
    </row>
    <row r="36" spans="1:7" x14ac:dyDescent="0.3">
      <c r="A36" s="14" t="s">
        <v>104</v>
      </c>
      <c r="B36" s="23">
        <v>0</v>
      </c>
      <c r="C36" s="23">
        <v>0</v>
      </c>
      <c r="D36" s="23">
        <v>0</v>
      </c>
      <c r="E36" s="23">
        <v>0</v>
      </c>
      <c r="F36" s="79"/>
    </row>
    <row r="37" spans="1:7" x14ac:dyDescent="0.3">
      <c r="A37" s="14" t="s">
        <v>105</v>
      </c>
      <c r="B37" s="26">
        <v>384237.93999999994</v>
      </c>
      <c r="C37" s="26">
        <v>525772.950000001</v>
      </c>
      <c r="D37" s="26">
        <v>1590214.2939999993</v>
      </c>
      <c r="E37" s="26">
        <v>3505911.5106738815</v>
      </c>
      <c r="F37" s="82"/>
    </row>
    <row r="38" spans="1:7" x14ac:dyDescent="0.3">
      <c r="A38" s="12" t="s">
        <v>106</v>
      </c>
      <c r="B38" s="27">
        <v>384237.93999999994</v>
      </c>
      <c r="C38" s="27">
        <v>525772.950000001</v>
      </c>
      <c r="D38" s="27">
        <v>1590214.2939999993</v>
      </c>
      <c r="E38" s="27">
        <v>3505911.5106738815</v>
      </c>
      <c r="F38" s="79"/>
      <c r="G38" s="82"/>
    </row>
    <row r="39" spans="1:7" x14ac:dyDescent="0.3">
      <c r="A39" s="12" t="s">
        <v>107</v>
      </c>
      <c r="B39" s="23">
        <v>0</v>
      </c>
      <c r="C39" s="23">
        <v>0</v>
      </c>
      <c r="D39" s="23">
        <v>0</v>
      </c>
      <c r="E39" s="23">
        <v>0</v>
      </c>
      <c r="F39" s="79"/>
    </row>
    <row r="40" spans="1:7" x14ac:dyDescent="0.3">
      <c r="A40" s="14" t="s">
        <v>108</v>
      </c>
      <c r="B40" s="77">
        <v>2.6411191685626494E-2</v>
      </c>
      <c r="C40" s="77">
        <v>3.6139820460122554E-2</v>
      </c>
      <c r="D40" s="77">
        <v>0.1093058497556415</v>
      </c>
      <c r="E40" s="77">
        <v>0.24012358782370677</v>
      </c>
      <c r="F40" s="79"/>
    </row>
    <row r="41" spans="1:7" x14ac:dyDescent="0.3">
      <c r="A41" s="12" t="s">
        <v>109</v>
      </c>
      <c r="B41" s="78">
        <v>2.6411191685626494E-2</v>
      </c>
      <c r="C41" s="78">
        <v>3.6139820460122554E-2</v>
      </c>
      <c r="D41" s="78">
        <v>0.1093058497556415</v>
      </c>
      <c r="E41" s="78">
        <v>0.24012358782370677</v>
      </c>
      <c r="F41" s="79"/>
    </row>
    <row r="42" spans="1:7" x14ac:dyDescent="0.3">
      <c r="A42" s="21" t="s">
        <v>110</v>
      </c>
      <c r="B42" s="29">
        <v>0</v>
      </c>
      <c r="C42" s="29">
        <v>0</v>
      </c>
      <c r="D42" s="29">
        <v>0</v>
      </c>
      <c r="E42" s="29">
        <v>0</v>
      </c>
      <c r="F42" s="79"/>
    </row>
    <row r="44" spans="1:7" x14ac:dyDescent="0.3">
      <c r="A44" t="s">
        <v>219</v>
      </c>
      <c r="B44" s="88"/>
      <c r="C44" s="88"/>
      <c r="D44" s="88"/>
      <c r="E44" s="8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66703-6F80-034F-85C2-DDAB2DC18C5F}">
  <dimension ref="A1:M46"/>
  <sheetViews>
    <sheetView showGridLines="0" zoomScale="143" workbookViewId="0">
      <pane xSplit="1" ySplit="1" topLeftCell="D25" activePane="bottomRight" state="frozen"/>
      <selection pane="topRight" activeCell="B1" sqref="B1"/>
      <selection pane="bottomLeft" activeCell="A2" sqref="A2"/>
      <selection pane="bottomRight" activeCell="B42" sqref="B42:J42"/>
    </sheetView>
  </sheetViews>
  <sheetFormatPr baseColWidth="10" defaultColWidth="10.796875" defaultRowHeight="15.6" x14ac:dyDescent="0.3"/>
  <cols>
    <col min="1" max="1" width="93.796875" customWidth="1"/>
    <col min="2" max="10" width="12.796875" bestFit="1" customWidth="1"/>
  </cols>
  <sheetData>
    <row r="1" spans="1:13" x14ac:dyDescent="0.3">
      <c r="A1" s="45"/>
      <c r="B1" s="36" t="s">
        <v>111</v>
      </c>
      <c r="C1" s="35" t="s">
        <v>112</v>
      </c>
      <c r="D1" s="36" t="s">
        <v>113</v>
      </c>
      <c r="E1" s="36" t="s">
        <v>164</v>
      </c>
      <c r="F1" s="35" t="s">
        <v>165</v>
      </c>
      <c r="G1" s="36" t="s">
        <v>167</v>
      </c>
      <c r="H1" s="36" t="s">
        <v>203</v>
      </c>
      <c r="I1" s="36" t="s">
        <v>210</v>
      </c>
      <c r="J1" s="36" t="s">
        <v>226</v>
      </c>
    </row>
    <row r="2" spans="1:13" x14ac:dyDescent="0.3">
      <c r="A2" s="12" t="s">
        <v>69</v>
      </c>
      <c r="B2" s="23">
        <v>0</v>
      </c>
      <c r="C2" s="6">
        <v>0</v>
      </c>
      <c r="D2" s="23">
        <v>0</v>
      </c>
      <c r="E2" s="13">
        <v>2284.08</v>
      </c>
      <c r="F2" s="13">
        <v>5888.92</v>
      </c>
      <c r="G2" s="13">
        <v>13979.699999999999</v>
      </c>
      <c r="H2" s="13">
        <v>17208.88</v>
      </c>
      <c r="I2" s="13">
        <v>80082.37999999999</v>
      </c>
      <c r="J2" s="13">
        <v>17430.84</v>
      </c>
    </row>
    <row r="3" spans="1:13" x14ac:dyDescent="0.3">
      <c r="A3" s="12" t="s">
        <v>172</v>
      </c>
      <c r="B3" s="24">
        <v>938.73</v>
      </c>
      <c r="C3" s="8">
        <f>'PyG anual'!C3-'PyG semestral'!B3</f>
        <v>-47660.590000000004</v>
      </c>
      <c r="D3" s="24">
        <v>-14978.37</v>
      </c>
      <c r="E3" s="13">
        <v>-23104.809999999998</v>
      </c>
      <c r="F3" s="13">
        <v>-20311.349999999999</v>
      </c>
      <c r="G3" s="13">
        <v>-41617.179999999993</v>
      </c>
      <c r="H3" s="13">
        <v>-32209.97</v>
      </c>
      <c r="I3" s="13">
        <v>-24586.630000000005</v>
      </c>
      <c r="J3" s="13">
        <v>-20112.439999999999</v>
      </c>
    </row>
    <row r="4" spans="1:13" x14ac:dyDescent="0.3">
      <c r="A4" s="14" t="s">
        <v>72</v>
      </c>
      <c r="B4" s="25">
        <v>-938.73</v>
      </c>
      <c r="C4" s="9">
        <f>'PyG anual'!C4-'PyG semestral'!B4</f>
        <v>-45783.13</v>
      </c>
      <c r="D4" s="25">
        <v>-14978.37</v>
      </c>
      <c r="E4" s="15">
        <v>-20820.729999999996</v>
      </c>
      <c r="F4" s="15">
        <v>-14422.429999999998</v>
      </c>
      <c r="G4" s="15">
        <v>-27637.479999999989</v>
      </c>
      <c r="H4" s="15">
        <v>-15001.09</v>
      </c>
      <c r="I4" s="15">
        <v>55495.749999999985</v>
      </c>
      <c r="J4" s="15">
        <f>J2+J3</f>
        <v>-2681.5999999999985</v>
      </c>
    </row>
    <row r="5" spans="1:13" x14ac:dyDescent="0.3">
      <c r="A5" s="14" t="s">
        <v>73</v>
      </c>
      <c r="B5" s="23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</row>
    <row r="6" spans="1:13" x14ac:dyDescent="0.3">
      <c r="A6" s="14" t="s">
        <v>74</v>
      </c>
      <c r="B6" s="23">
        <v>0</v>
      </c>
      <c r="C6" s="23">
        <v>0</v>
      </c>
      <c r="D6" s="23">
        <v>0</v>
      </c>
      <c r="E6" s="23">
        <v>0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</row>
    <row r="7" spans="1:13" x14ac:dyDescent="0.3">
      <c r="A7" s="14" t="s">
        <v>75</v>
      </c>
      <c r="B7" s="26">
        <v>1918620.55</v>
      </c>
      <c r="C7" s="10">
        <f>'PyG anual'!C7-'PyG semestral'!B7</f>
        <v>2013288.5199999998</v>
      </c>
      <c r="D7" s="26">
        <v>2276271.94</v>
      </c>
      <c r="E7" s="17">
        <v>2567387.2900000005</v>
      </c>
      <c r="F7" s="17">
        <v>2992881.34</v>
      </c>
      <c r="G7" s="17">
        <v>3617636.87</v>
      </c>
      <c r="H7" s="17">
        <v>4204157.24</v>
      </c>
      <c r="I7" s="17">
        <v>5216589.7399999984</v>
      </c>
      <c r="J7" s="17">
        <v>6375457.9800000004</v>
      </c>
      <c r="K7" s="82"/>
      <c r="L7" s="82"/>
      <c r="M7" s="82"/>
    </row>
    <row r="8" spans="1:13" x14ac:dyDescent="0.3">
      <c r="A8" s="14" t="s">
        <v>76</v>
      </c>
      <c r="B8" s="23">
        <v>0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M8" s="82"/>
    </row>
    <row r="9" spans="1:13" x14ac:dyDescent="0.3">
      <c r="A9" s="14" t="s">
        <v>77</v>
      </c>
      <c r="B9" s="26">
        <v>1138.7</v>
      </c>
      <c r="C9" s="10">
        <f>'PyG anual'!C9-'PyG semestral'!B9</f>
        <v>258.29999999999995</v>
      </c>
      <c r="D9" s="26">
        <v>1989</v>
      </c>
      <c r="E9" s="17">
        <v>-12077.12</v>
      </c>
      <c r="F9" s="17">
        <v>310.79999999993481</v>
      </c>
      <c r="G9" s="17">
        <v>108906.63000000008</v>
      </c>
      <c r="H9" s="17">
        <v>403.54</v>
      </c>
      <c r="I9" s="17">
        <v>1987.0799999999813</v>
      </c>
      <c r="J9" s="90">
        <v>0</v>
      </c>
      <c r="M9" s="82"/>
    </row>
    <row r="10" spans="1:13" x14ac:dyDescent="0.3">
      <c r="A10" s="12" t="s">
        <v>78</v>
      </c>
      <c r="B10" s="23">
        <v>0</v>
      </c>
      <c r="C10" s="23">
        <v>0</v>
      </c>
      <c r="D10" s="30">
        <v>16.100000000000001</v>
      </c>
      <c r="E10" s="13">
        <v>89.919999999999987</v>
      </c>
      <c r="F10" s="13">
        <v>2.1799999999348074</v>
      </c>
      <c r="G10" s="13">
        <v>37.080000000074506</v>
      </c>
      <c r="H10" s="13">
        <v>146.65</v>
      </c>
      <c r="I10" s="13">
        <v>215.82999999998137</v>
      </c>
      <c r="J10" s="91">
        <v>0</v>
      </c>
      <c r="M10" s="82"/>
    </row>
    <row r="11" spans="1:13" x14ac:dyDescent="0.3">
      <c r="A11" s="12" t="s">
        <v>79</v>
      </c>
      <c r="B11" s="27">
        <v>1138.7</v>
      </c>
      <c r="C11" s="11">
        <f>'PyG anual'!C11-'PyG semestral'!B11</f>
        <v>258.29999999999995</v>
      </c>
      <c r="D11" s="27">
        <v>1972.9</v>
      </c>
      <c r="E11" s="13">
        <v>-12167.039999999999</v>
      </c>
      <c r="F11" s="13">
        <v>308.62</v>
      </c>
      <c r="G11" s="13">
        <v>108869.55</v>
      </c>
      <c r="H11" s="13">
        <v>256.89</v>
      </c>
      <c r="I11" s="13">
        <v>1771.25</v>
      </c>
      <c r="J11" s="91">
        <v>0</v>
      </c>
      <c r="M11" s="82"/>
    </row>
    <row r="12" spans="1:13" x14ac:dyDescent="0.3">
      <c r="A12" s="12" t="s">
        <v>80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M12" s="82"/>
    </row>
    <row r="13" spans="1:13" x14ac:dyDescent="0.3">
      <c r="A13" s="12" t="s">
        <v>81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M13" s="82"/>
    </row>
    <row r="14" spans="1:13" x14ac:dyDescent="0.3">
      <c r="A14" s="14" t="s">
        <v>82</v>
      </c>
      <c r="B14" s="28">
        <v>-910.05</v>
      </c>
      <c r="C14" s="1">
        <f>'PyG anual'!C14-'PyG semestral'!B14</f>
        <v>-168.45000000000005</v>
      </c>
      <c r="D14" s="28">
        <v>-217.01</v>
      </c>
      <c r="E14" s="18">
        <v>-282.66000000000003</v>
      </c>
      <c r="F14" s="18">
        <v>-3.76</v>
      </c>
      <c r="G14" s="18">
        <v>0</v>
      </c>
      <c r="H14" s="18">
        <v>412.4</v>
      </c>
      <c r="I14" s="18">
        <v>-5.1199999999999477</v>
      </c>
      <c r="J14" s="18">
        <v>-37.58</v>
      </c>
      <c r="M14" s="82"/>
    </row>
    <row r="15" spans="1:13" x14ac:dyDescent="0.3">
      <c r="A15" s="14" t="s">
        <v>83</v>
      </c>
      <c r="B15" s="26">
        <v>2222.17</v>
      </c>
      <c r="C15" s="10">
        <f>'PyG anual'!C15-'PyG semestral'!B15</f>
        <v>11706.789999999999</v>
      </c>
      <c r="D15" s="26">
        <v>14508.51</v>
      </c>
      <c r="E15" s="17">
        <v>13085.94</v>
      </c>
      <c r="F15" s="17">
        <v>2015.33</v>
      </c>
      <c r="G15" s="17">
        <v>7163.1900000000005</v>
      </c>
      <c r="H15" s="17">
        <v>8099.73</v>
      </c>
      <c r="I15" s="17">
        <v>19728.079999999998</v>
      </c>
      <c r="J15" s="17">
        <v>58045.55</v>
      </c>
      <c r="M15" s="82"/>
    </row>
    <row r="16" spans="1:13" x14ac:dyDescent="0.3">
      <c r="A16" s="14" t="s">
        <v>84</v>
      </c>
      <c r="B16" s="26">
        <v>-134176.06</v>
      </c>
      <c r="C16" s="10">
        <f>'PyG anual'!C16-'PyG semestral'!B16</f>
        <v>-134176.03000000003</v>
      </c>
      <c r="D16" s="26">
        <v>-151471.98000000001</v>
      </c>
      <c r="E16" s="17">
        <v>-151471.99999999997</v>
      </c>
      <c r="F16" s="17">
        <v>-43265.34</v>
      </c>
      <c r="G16" s="17">
        <v>-43265.34</v>
      </c>
      <c r="H16" s="17">
        <v>-113771.09</v>
      </c>
      <c r="I16" s="17">
        <v>-113771.13</v>
      </c>
      <c r="J16" s="17">
        <v>-171860.76</v>
      </c>
      <c r="M16" s="82"/>
    </row>
    <row r="17" spans="1:13" x14ac:dyDescent="0.3">
      <c r="A17" s="14" t="s">
        <v>85</v>
      </c>
      <c r="B17" s="26">
        <v>1785956.58</v>
      </c>
      <c r="C17" s="10">
        <f>'PyG anual'!C17-'PyG semestral'!B17</f>
        <v>1845126</v>
      </c>
      <c r="D17" s="26">
        <v>2126102.09</v>
      </c>
      <c r="E17" s="17">
        <v>2395820.7199999997</v>
      </c>
      <c r="F17" s="17">
        <v>2937515.94</v>
      </c>
      <c r="G17" s="17">
        <v>3662803.8699999996</v>
      </c>
      <c r="H17" s="17">
        <v>4084300.73</v>
      </c>
      <c r="I17" s="17">
        <v>5180024.3999999966</v>
      </c>
      <c r="J17" s="17">
        <f>SUM(J4,J5,J6,J7,J8,J9,J14,J15,J16)</f>
        <v>6258923.5900000008</v>
      </c>
      <c r="M17" s="82"/>
    </row>
    <row r="18" spans="1:13" x14ac:dyDescent="0.3">
      <c r="A18" s="14" t="s">
        <v>86</v>
      </c>
      <c r="B18" s="25">
        <v>-683086.35</v>
      </c>
      <c r="C18" s="9">
        <f>'PyG anual'!C18-'PyG semestral'!B18</f>
        <v>-733444.62</v>
      </c>
      <c r="D18" s="25">
        <v>-852665.21</v>
      </c>
      <c r="E18" s="15">
        <v>-897916.75</v>
      </c>
      <c r="F18" s="15">
        <v>-1237311.1300000001</v>
      </c>
      <c r="G18" s="15">
        <v>-1163683.3499999994</v>
      </c>
      <c r="H18" s="15">
        <v>-1417531.81</v>
      </c>
      <c r="I18" s="15">
        <v>-1335133.6000000006</v>
      </c>
      <c r="J18" s="15">
        <v>-1443258.99</v>
      </c>
      <c r="M18" s="82"/>
    </row>
    <row r="19" spans="1:13" x14ac:dyDescent="0.3">
      <c r="A19" s="14" t="s">
        <v>87</v>
      </c>
      <c r="B19" s="25">
        <v>-697039.22</v>
      </c>
      <c r="C19" s="9">
        <f>'PyG anual'!C19-'PyG semestral'!B19</f>
        <v>-968681.81</v>
      </c>
      <c r="D19" s="25">
        <v>-1006090.69</v>
      </c>
      <c r="E19" s="15">
        <v>-1055638.24</v>
      </c>
      <c r="F19" s="15">
        <v>-1243875.0599999996</v>
      </c>
      <c r="G19" s="15">
        <v>-1649802.67</v>
      </c>
      <c r="H19" s="15">
        <v>-1382272.48</v>
      </c>
      <c r="I19" s="15">
        <v>-1794620.4199999995</v>
      </c>
      <c r="J19" s="15">
        <v>-2161512.5499999998</v>
      </c>
      <c r="M19" s="82"/>
    </row>
    <row r="20" spans="1:13" x14ac:dyDescent="0.3">
      <c r="A20" s="14" t="s">
        <v>88</v>
      </c>
      <c r="B20" s="25">
        <v>-78109.919999999998</v>
      </c>
      <c r="C20" s="9">
        <f>'PyG anual'!C20-'PyG semestral'!B20</f>
        <v>-75146.37000000001</v>
      </c>
      <c r="D20" s="25">
        <v>-60752.27</v>
      </c>
      <c r="E20" s="15">
        <v>-40642.620000000003</v>
      </c>
      <c r="F20" s="15">
        <v>-27872.05</v>
      </c>
      <c r="G20" s="15">
        <v>-38625.51416666666</v>
      </c>
      <c r="H20" s="15">
        <v>-30279.74</v>
      </c>
      <c r="I20" s="15">
        <v>-32300.022000000001</v>
      </c>
      <c r="J20" s="15">
        <v>-66794.759999999995</v>
      </c>
      <c r="M20" s="82"/>
    </row>
    <row r="21" spans="1:13" x14ac:dyDescent="0.3">
      <c r="A21" s="14" t="s">
        <v>89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M21" s="82"/>
    </row>
    <row r="22" spans="1:13" x14ac:dyDescent="0.3">
      <c r="A22" s="14" t="s">
        <v>90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M22" s="82"/>
    </row>
    <row r="23" spans="1:13" x14ac:dyDescent="0.3">
      <c r="A23" s="19" t="s">
        <v>91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M23" s="82"/>
    </row>
    <row r="24" spans="1:13" x14ac:dyDescent="0.3">
      <c r="A24" s="12" t="s">
        <v>92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M24" s="82"/>
    </row>
    <row r="25" spans="1:13" x14ac:dyDescent="0.3">
      <c r="A25" s="14" t="s">
        <v>93</v>
      </c>
      <c r="B25" s="26">
        <v>327721.09000000003</v>
      </c>
      <c r="C25" s="10">
        <f>'PyG anual'!C25-'PyG semestral'!B25</f>
        <v>67853.199999999953</v>
      </c>
      <c r="D25" s="26">
        <v>206593.92000000001</v>
      </c>
      <c r="E25" s="17">
        <v>401623.11</v>
      </c>
      <c r="F25" s="17">
        <v>428457.70000000024</v>
      </c>
      <c r="G25" s="17">
        <v>810692.33583333367</v>
      </c>
      <c r="H25" s="17">
        <v>1254216.7</v>
      </c>
      <c r="I25" s="17">
        <v>2017970.3579999974</v>
      </c>
      <c r="J25" s="17">
        <f>SUM(J17,J18,J19,J20,J21,J22)</f>
        <v>2587357.290000001</v>
      </c>
      <c r="M25" s="82"/>
    </row>
    <row r="26" spans="1:13" x14ac:dyDescent="0.3">
      <c r="A26" s="14" t="s">
        <v>94</v>
      </c>
      <c r="B26" s="23">
        <v>0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M26" s="82"/>
    </row>
    <row r="27" spans="1:13" x14ac:dyDescent="0.3">
      <c r="A27" s="12" t="s">
        <v>95</v>
      </c>
      <c r="B27" s="23">
        <v>0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M27" s="82"/>
    </row>
    <row r="28" spans="1:13" x14ac:dyDescent="0.3">
      <c r="A28" s="12" t="s">
        <v>96</v>
      </c>
      <c r="B28" s="23">
        <v>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M28" s="82"/>
    </row>
    <row r="29" spans="1:13" x14ac:dyDescent="0.3">
      <c r="A29" s="12" t="s">
        <v>97</v>
      </c>
      <c r="B29" s="23">
        <v>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M29" s="82"/>
    </row>
    <row r="30" spans="1:13" x14ac:dyDescent="0.3">
      <c r="A30" s="14" t="s">
        <v>98</v>
      </c>
      <c r="B30" s="23">
        <v>0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M30" s="82"/>
    </row>
    <row r="31" spans="1:13" x14ac:dyDescent="0.3">
      <c r="A31" s="14" t="s">
        <v>99</v>
      </c>
      <c r="B31" s="23">
        <v>0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M31" s="82"/>
    </row>
    <row r="32" spans="1:13" x14ac:dyDescent="0.3">
      <c r="A32" s="14" t="s">
        <v>100</v>
      </c>
      <c r="B32" s="23">
        <v>0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M32" s="82"/>
    </row>
    <row r="33" spans="1:13" x14ac:dyDescent="0.3">
      <c r="A33" s="14" t="s">
        <v>101</v>
      </c>
      <c r="B33" s="26">
        <v>327721.09000000003</v>
      </c>
      <c r="C33" s="10">
        <f>'PyG anual'!C33-'PyG semestral'!B33</f>
        <v>67853.199999999953</v>
      </c>
      <c r="D33" s="26">
        <v>206593.92000000001</v>
      </c>
      <c r="E33" s="17">
        <v>401623.11</v>
      </c>
      <c r="F33" s="17">
        <v>428457.70000000024</v>
      </c>
      <c r="G33" s="17">
        <v>810692.33583333367</v>
      </c>
      <c r="H33" s="17">
        <v>1254216.7</v>
      </c>
      <c r="I33" s="17">
        <v>2017970.3579999974</v>
      </c>
      <c r="J33" s="17">
        <f>SUM(J25,J26,J30,J31,J32)</f>
        <v>2587357.290000001</v>
      </c>
      <c r="M33" s="82"/>
    </row>
    <row r="34" spans="1:13" x14ac:dyDescent="0.3">
      <c r="A34" s="14" t="s">
        <v>102</v>
      </c>
      <c r="B34" s="23">
        <v>0</v>
      </c>
      <c r="C34" s="23">
        <v>0</v>
      </c>
      <c r="D34" s="23">
        <v>0</v>
      </c>
      <c r="E34" s="13">
        <v>-199534.04</v>
      </c>
      <c r="F34" s="13">
        <v>-227196.41999999998</v>
      </c>
      <c r="G34" s="13">
        <v>-246959.09000000003</v>
      </c>
      <c r="H34" s="13">
        <v>-332118.56</v>
      </c>
      <c r="I34" s="13">
        <v>-566514.56000000006</v>
      </c>
      <c r="J34" s="13">
        <v>-647519.06999999995</v>
      </c>
      <c r="M34" s="82"/>
    </row>
    <row r="35" spans="1:13" x14ac:dyDescent="0.3">
      <c r="A35" s="14" t="s">
        <v>103</v>
      </c>
      <c r="B35" s="26">
        <v>327721.09000000003</v>
      </c>
      <c r="C35" s="10">
        <f>'PyG anual'!C35-'PyG semestral'!B35</f>
        <v>67853.199999999953</v>
      </c>
      <c r="D35" s="26">
        <v>206593.92000000001</v>
      </c>
      <c r="E35" s="17">
        <v>202089.06999999998</v>
      </c>
      <c r="F35" s="17">
        <v>201261.28000000026</v>
      </c>
      <c r="G35" s="17">
        <v>563733.24999999977</v>
      </c>
      <c r="H35" s="17">
        <v>922098.14</v>
      </c>
      <c r="I35" s="17">
        <v>1451455.7979999972</v>
      </c>
      <c r="J35" s="17">
        <f>J33+J34</f>
        <v>1939838.2200000011</v>
      </c>
      <c r="M35" s="82"/>
    </row>
    <row r="36" spans="1:13" x14ac:dyDescent="0.3">
      <c r="A36" s="14" t="s">
        <v>104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M36" s="82"/>
    </row>
    <row r="37" spans="1:13" x14ac:dyDescent="0.3">
      <c r="A37" s="14" t="s">
        <v>105</v>
      </c>
      <c r="B37" s="26">
        <v>327721.09000000003</v>
      </c>
      <c r="C37" s="10">
        <f>'PyG anual'!C37-'PyG semestral'!B37</f>
        <v>67853.199999999953</v>
      </c>
      <c r="D37" s="26">
        <v>206593.92000000001</v>
      </c>
      <c r="E37" s="17">
        <v>202089.06999999998</v>
      </c>
      <c r="F37" s="17">
        <v>201261.28000000026</v>
      </c>
      <c r="G37" s="17">
        <v>563733.24999999977</v>
      </c>
      <c r="H37" s="17">
        <v>922098.14</v>
      </c>
      <c r="I37" s="17">
        <v>1451455.7979999972</v>
      </c>
      <c r="J37" s="17">
        <f>SUM(J35,J36)</f>
        <v>1939838.2200000011</v>
      </c>
      <c r="K37" s="82"/>
      <c r="L37" s="82"/>
      <c r="M37" s="82"/>
    </row>
    <row r="38" spans="1:13" x14ac:dyDescent="0.3">
      <c r="A38" s="12" t="s">
        <v>106</v>
      </c>
      <c r="B38" s="27">
        <v>327721.09000000003</v>
      </c>
      <c r="C38" s="11">
        <f>'PyG anual'!C38-'PyG semestral'!B38</f>
        <v>67853.199999999953</v>
      </c>
      <c r="D38" s="27">
        <v>206593.92000000001</v>
      </c>
      <c r="E38" s="20">
        <v>202089.06999999998</v>
      </c>
      <c r="F38" s="20">
        <v>201261.28000000026</v>
      </c>
      <c r="G38" s="20">
        <v>563733.24999999977</v>
      </c>
      <c r="H38" s="20">
        <v>922098.14</v>
      </c>
      <c r="I38" s="20">
        <v>1451455.7979999972</v>
      </c>
      <c r="J38" s="20">
        <f>J37-SUM(J39)</f>
        <v>1939838.2200000011</v>
      </c>
    </row>
    <row r="39" spans="1:13" x14ac:dyDescent="0.3">
      <c r="A39" s="12" t="s">
        <v>107</v>
      </c>
      <c r="B39" s="23">
        <v>0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</row>
    <row r="40" spans="1:13" x14ac:dyDescent="0.3">
      <c r="A40" s="14" t="s">
        <v>108</v>
      </c>
      <c r="B40" s="28">
        <v>2.3E-2</v>
      </c>
      <c r="C40" s="1">
        <f>'PyG anual'!C40-'PyG semestral'!B40</f>
        <v>4.0000000000000001E-3</v>
      </c>
      <c r="D40" s="28">
        <v>1.4E-2</v>
      </c>
      <c r="E40" s="18">
        <v>1.4E-2</v>
      </c>
      <c r="F40" s="73">
        <v>1.3834006722434941E-2</v>
      </c>
      <c r="G40" s="73">
        <v>3.8906821816523829E-2</v>
      </c>
      <c r="H40" s="73">
        <v>6.3E-2</v>
      </c>
      <c r="I40" s="73">
        <v>9.9723239692088489E-2</v>
      </c>
      <c r="J40" s="73">
        <v>0.13278944832097092</v>
      </c>
    </row>
    <row r="41" spans="1:13" x14ac:dyDescent="0.3">
      <c r="A41" s="12" t="s">
        <v>109</v>
      </c>
      <c r="B41" s="23">
        <v>2.3E-2</v>
      </c>
      <c r="C41" s="6">
        <f>'PyG anual'!C41-'PyG semestral'!B41</f>
        <v>4.0000000000000001E-3</v>
      </c>
      <c r="D41" s="23">
        <v>1.4E-2</v>
      </c>
      <c r="E41" s="16">
        <v>1.4E-2</v>
      </c>
      <c r="F41" s="74">
        <v>1.3834006722434941E-2</v>
      </c>
      <c r="G41" s="74">
        <v>3.8906821816523829E-2</v>
      </c>
      <c r="H41" s="74">
        <v>6.3E-2</v>
      </c>
      <c r="I41" s="74">
        <v>9.9723239692088489E-2</v>
      </c>
      <c r="J41" s="74">
        <v>0.13278944832097092</v>
      </c>
    </row>
    <row r="42" spans="1:13" x14ac:dyDescent="0.3">
      <c r="A42" s="21" t="s">
        <v>110</v>
      </c>
      <c r="B42" s="29">
        <v>2.3E-2</v>
      </c>
      <c r="C42" s="101">
        <f>'PyG anual'!C42-'PyG semestral'!B42</f>
        <v>-2.3E-2</v>
      </c>
      <c r="D42" s="29">
        <v>1.4E-2</v>
      </c>
      <c r="E42" s="22">
        <v>1.4E-2</v>
      </c>
      <c r="F42" s="102">
        <v>1.3834006722434941E-2</v>
      </c>
      <c r="G42" s="102">
        <v>3.8906821816523829E-2</v>
      </c>
      <c r="H42" s="102">
        <v>6.3E-2</v>
      </c>
      <c r="I42" s="102">
        <v>9.9723239692088489E-2</v>
      </c>
      <c r="J42" s="102">
        <v>0.13278944832097092</v>
      </c>
    </row>
    <row r="44" spans="1:13" x14ac:dyDescent="0.3">
      <c r="B44" s="88"/>
      <c r="H44" s="82"/>
      <c r="I44" s="82"/>
      <c r="J44" s="88"/>
    </row>
    <row r="46" spans="1:13" x14ac:dyDescent="0.3">
      <c r="A46" t="s">
        <v>225</v>
      </c>
    </row>
  </sheetData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C830D-1BF1-BD4A-A622-C75A55627FC7}">
  <dimension ref="A1:P46"/>
  <sheetViews>
    <sheetView showGridLines="0" workbookViewId="0">
      <pane xSplit="1" ySplit="1" topLeftCell="K2" activePane="bottomRight" state="frozen"/>
      <selection pane="topRight" activeCell="B1" sqref="B1"/>
      <selection pane="bottomLeft" activeCell="A2" sqref="A2"/>
      <selection pane="bottomRight" activeCell="N7" sqref="N7:P7"/>
    </sheetView>
  </sheetViews>
  <sheetFormatPr baseColWidth="10" defaultColWidth="10.796875" defaultRowHeight="15.6" x14ac:dyDescent="0.3"/>
  <cols>
    <col min="1" max="1" width="93.796875" customWidth="1"/>
    <col min="2" max="5" width="12.796875" bestFit="1" customWidth="1"/>
    <col min="6" max="9" width="12.796875" customWidth="1"/>
    <col min="10" max="10" width="11.69921875" bestFit="1" customWidth="1"/>
    <col min="11" max="16" width="12.796875" customWidth="1"/>
  </cols>
  <sheetData>
    <row r="1" spans="1:16" x14ac:dyDescent="0.3">
      <c r="A1" s="45"/>
      <c r="B1" s="36" t="s">
        <v>169</v>
      </c>
      <c r="C1" s="36" t="s">
        <v>170</v>
      </c>
      <c r="D1" s="36" t="s">
        <v>168</v>
      </c>
      <c r="E1" s="36" t="s">
        <v>171</v>
      </c>
      <c r="F1" s="36" t="s">
        <v>173</v>
      </c>
      <c r="G1" s="36" t="s">
        <v>174</v>
      </c>
      <c r="H1" s="36" t="s">
        <v>175</v>
      </c>
      <c r="I1" s="36" t="s">
        <v>176</v>
      </c>
      <c r="J1" s="36" t="s">
        <v>187</v>
      </c>
      <c r="K1" s="36" t="s">
        <v>202</v>
      </c>
      <c r="L1" s="36" t="s">
        <v>208</v>
      </c>
      <c r="M1" s="36" t="s">
        <v>211</v>
      </c>
      <c r="N1" s="36" t="s">
        <v>213</v>
      </c>
      <c r="O1" s="36" t="s">
        <v>228</v>
      </c>
      <c r="P1" s="36" t="s">
        <v>229</v>
      </c>
    </row>
    <row r="2" spans="1:16" x14ac:dyDescent="0.3">
      <c r="A2" s="12" t="s">
        <v>69</v>
      </c>
      <c r="B2" s="27">
        <v>0</v>
      </c>
      <c r="C2" s="24">
        <v>0</v>
      </c>
      <c r="D2" s="24">
        <v>1002.55</v>
      </c>
      <c r="E2" s="24">
        <v>1281.53</v>
      </c>
      <c r="F2" s="13">
        <v>1053.3899999999999</v>
      </c>
      <c r="G2" s="13">
        <v>4835.5300000000007</v>
      </c>
      <c r="H2" s="13">
        <v>7484.57</v>
      </c>
      <c r="I2" s="13">
        <v>6495.1299999999992</v>
      </c>
      <c r="J2" s="13">
        <v>9839.130000000001</v>
      </c>
      <c r="K2" s="13">
        <v>7369.75</v>
      </c>
      <c r="L2" s="13">
        <v>9612.0099999999984</v>
      </c>
      <c r="M2" s="13">
        <v>70470.37</v>
      </c>
      <c r="N2" s="13">
        <v>15730.46</v>
      </c>
      <c r="O2" s="13">
        <v>1700.380000000001</v>
      </c>
      <c r="P2" s="13">
        <v>12932.669999999998</v>
      </c>
    </row>
    <row r="3" spans="1:16" x14ac:dyDescent="0.3">
      <c r="A3" s="12" t="s">
        <v>71</v>
      </c>
      <c r="B3" s="24">
        <v>-391.48</v>
      </c>
      <c r="C3" s="24">
        <v>-14586.890000000001</v>
      </c>
      <c r="D3" s="24">
        <v>-2425.9300000000021</v>
      </c>
      <c r="E3" s="24">
        <v>-20678.879999999997</v>
      </c>
      <c r="F3" s="13">
        <v>-7538.0599999999995</v>
      </c>
      <c r="G3" s="13">
        <v>-12773.289999999999</v>
      </c>
      <c r="H3" s="13">
        <v>-15908.470000000001</v>
      </c>
      <c r="I3" s="13">
        <v>-25708.709999999992</v>
      </c>
      <c r="J3" s="13">
        <v>-9925.35</v>
      </c>
      <c r="K3" s="13">
        <v>-22284.620000000003</v>
      </c>
      <c r="L3" s="13">
        <v>-11116.709999999997</v>
      </c>
      <c r="M3" s="13">
        <v>-13469.920000000006</v>
      </c>
      <c r="N3" s="13">
        <v>-16131.999999999998</v>
      </c>
      <c r="O3" s="13">
        <v>-3980.4400000000005</v>
      </c>
      <c r="P3" s="13">
        <v>-23602.591900728501</v>
      </c>
    </row>
    <row r="4" spans="1:16" x14ac:dyDescent="0.3">
      <c r="A4" s="14" t="s">
        <v>72</v>
      </c>
      <c r="B4" s="25">
        <v>-391.48</v>
      </c>
      <c r="C4" s="25">
        <v>-14586.890000000001</v>
      </c>
      <c r="D4" s="25">
        <v>-1423.3800000000028</v>
      </c>
      <c r="E4" s="25">
        <v>-19397.349999999995</v>
      </c>
      <c r="F4" s="15">
        <v>-6484.67</v>
      </c>
      <c r="G4" s="15">
        <v>-7937.7599999999984</v>
      </c>
      <c r="H4" s="15">
        <v>-8423.9000000000033</v>
      </c>
      <c r="I4" s="15">
        <v>-19213.579999999987</v>
      </c>
      <c r="J4" s="15">
        <v>-86.219999999999345</v>
      </c>
      <c r="K4" s="15">
        <v>-14914.87</v>
      </c>
      <c r="L4" s="15">
        <v>-1504.7000000000007</v>
      </c>
      <c r="M4" s="15">
        <v>57000.44999999999</v>
      </c>
      <c r="N4" s="15">
        <v>-401.53999999999905</v>
      </c>
      <c r="O4" s="15">
        <v>-2280.0599999999995</v>
      </c>
      <c r="P4" s="15">
        <v>-10669.921900728503</v>
      </c>
    </row>
    <row r="5" spans="1:16" x14ac:dyDescent="0.3">
      <c r="A5" s="14" t="s">
        <v>73</v>
      </c>
      <c r="B5" s="23">
        <v>0</v>
      </c>
      <c r="C5" s="23">
        <v>0</v>
      </c>
      <c r="D5" s="23">
        <v>0</v>
      </c>
      <c r="E5" s="23">
        <v>0</v>
      </c>
      <c r="F5" s="16">
        <v>0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</row>
    <row r="6" spans="1:16" x14ac:dyDescent="0.3">
      <c r="A6" s="14" t="s">
        <v>74</v>
      </c>
      <c r="B6" s="23">
        <v>0</v>
      </c>
      <c r="C6" s="23">
        <v>0</v>
      </c>
      <c r="D6" s="23">
        <v>0</v>
      </c>
      <c r="E6" s="23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</row>
    <row r="7" spans="1:16" x14ac:dyDescent="0.3">
      <c r="A7" s="14" t="s">
        <v>75</v>
      </c>
      <c r="B7" s="26">
        <v>1036517.52</v>
      </c>
      <c r="C7" s="26">
        <v>1239754.42</v>
      </c>
      <c r="D7" s="26">
        <v>1225829.8500000001</v>
      </c>
      <c r="E7" s="26">
        <v>1341557.4400000004</v>
      </c>
      <c r="F7" s="17">
        <v>1421358.83</v>
      </c>
      <c r="G7" s="17">
        <v>1571522.5099999998</v>
      </c>
      <c r="H7" s="17">
        <v>1717339.9900000002</v>
      </c>
      <c r="I7" s="17">
        <v>1900296.88</v>
      </c>
      <c r="J7" s="17">
        <v>2079448.14</v>
      </c>
      <c r="K7" s="17">
        <v>2124709.1000000006</v>
      </c>
      <c r="L7" s="17">
        <v>2383917.7199999988</v>
      </c>
      <c r="M7" s="17">
        <v>2832672.0199999996</v>
      </c>
      <c r="N7" s="17">
        <v>2923070.09</v>
      </c>
      <c r="O7" s="17">
        <v>3452387.8900000006</v>
      </c>
      <c r="P7" s="17">
        <v>4022576.379999999</v>
      </c>
    </row>
    <row r="8" spans="1:16" x14ac:dyDescent="0.3">
      <c r="A8" s="14" t="s">
        <v>76</v>
      </c>
      <c r="B8" s="23">
        <v>0</v>
      </c>
      <c r="C8" s="23">
        <v>0</v>
      </c>
      <c r="D8" s="23">
        <v>0</v>
      </c>
      <c r="E8" s="23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</row>
    <row r="9" spans="1:16" x14ac:dyDescent="0.3">
      <c r="A9" s="14" t="s">
        <v>77</v>
      </c>
      <c r="B9" s="26">
        <v>0</v>
      </c>
      <c r="C9" s="26">
        <v>1989</v>
      </c>
      <c r="D9" s="26">
        <v>117.2800000000093</v>
      </c>
      <c r="E9" s="26">
        <v>-12194.400000000011</v>
      </c>
      <c r="F9" s="17">
        <v>-174.31999999999533</v>
      </c>
      <c r="G9" s="17">
        <v>485.11999999993014</v>
      </c>
      <c r="H9" s="17">
        <v>113602.76000000014</v>
      </c>
      <c r="I9" s="17">
        <v>-4696.1300000000629</v>
      </c>
      <c r="J9" s="17">
        <v>285.14000000002329</v>
      </c>
      <c r="K9" s="17">
        <v>118.39999999997673</v>
      </c>
      <c r="L9" s="17">
        <v>107.86999999990684</v>
      </c>
      <c r="M9" s="17">
        <v>1879.2100000000744</v>
      </c>
      <c r="N9" s="17">
        <v>143.88999999999999</v>
      </c>
      <c r="O9" s="17">
        <v>-143.88999999999999</v>
      </c>
      <c r="P9" s="17">
        <v>10631.58</v>
      </c>
    </row>
    <row r="10" spans="1:16" x14ac:dyDescent="0.3">
      <c r="A10" s="12" t="s">
        <v>78</v>
      </c>
      <c r="B10" s="23">
        <v>0</v>
      </c>
      <c r="C10" s="23">
        <v>16.100000000000001</v>
      </c>
      <c r="D10" s="23">
        <v>0.4100000000093118</v>
      </c>
      <c r="E10" s="23">
        <v>89.509999999990683</v>
      </c>
      <c r="F10" s="16">
        <v>0.13000000000465661</v>
      </c>
      <c r="G10" s="16">
        <v>2.0499999999301508</v>
      </c>
      <c r="H10" s="16">
        <v>40.400000000139698</v>
      </c>
      <c r="I10" s="16">
        <v>-3.3200000000651926</v>
      </c>
      <c r="J10" s="16">
        <v>146.65000000002328</v>
      </c>
      <c r="K10" s="16">
        <v>0</v>
      </c>
      <c r="L10" s="16">
        <v>0</v>
      </c>
      <c r="M10" s="16">
        <v>215.83000000007451</v>
      </c>
      <c r="N10" s="16">
        <v>0</v>
      </c>
      <c r="O10" s="16">
        <v>0</v>
      </c>
      <c r="P10" s="16">
        <v>144.09</v>
      </c>
    </row>
    <row r="11" spans="1:16" x14ac:dyDescent="0.3">
      <c r="A11" s="12" t="s">
        <v>79</v>
      </c>
      <c r="B11" s="27">
        <v>0</v>
      </c>
      <c r="C11" s="27">
        <v>1972.9</v>
      </c>
      <c r="D11" s="27">
        <v>116.86999999999989</v>
      </c>
      <c r="E11" s="27">
        <v>-12283.91</v>
      </c>
      <c r="F11" s="20">
        <v>-174.45</v>
      </c>
      <c r="G11" s="20">
        <v>483.07</v>
      </c>
      <c r="H11" s="20">
        <v>113562.36</v>
      </c>
      <c r="I11" s="20">
        <v>-4692.8099999999977</v>
      </c>
      <c r="J11" s="20">
        <v>138.49</v>
      </c>
      <c r="K11" s="20">
        <v>118.39999999999998</v>
      </c>
      <c r="L11" s="20">
        <v>107.87</v>
      </c>
      <c r="M11" s="20">
        <v>1663.3799999999999</v>
      </c>
      <c r="N11" s="20">
        <v>143.88999999999999</v>
      </c>
      <c r="O11" s="20">
        <v>-143.88999999999999</v>
      </c>
      <c r="P11" s="20">
        <v>0</v>
      </c>
    </row>
    <row r="12" spans="1:16" x14ac:dyDescent="0.3">
      <c r="A12" s="12" t="s">
        <v>80</v>
      </c>
      <c r="B12" s="23">
        <v>0</v>
      </c>
      <c r="C12" s="23">
        <v>0</v>
      </c>
      <c r="D12" s="23">
        <v>0</v>
      </c>
      <c r="E12" s="23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</row>
    <row r="13" spans="1:16" x14ac:dyDescent="0.3">
      <c r="A13" s="12" t="s">
        <v>81</v>
      </c>
      <c r="B13" s="23">
        <v>0</v>
      </c>
      <c r="C13" s="23">
        <v>0</v>
      </c>
      <c r="D13" s="23">
        <v>0</v>
      </c>
      <c r="E13" s="23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10487.49</v>
      </c>
    </row>
    <row r="14" spans="1:16" x14ac:dyDescent="0.3">
      <c r="A14" s="14" t="s">
        <v>82</v>
      </c>
      <c r="B14" s="28">
        <v>-136.13999999999999</v>
      </c>
      <c r="C14" s="28">
        <v>-80.87</v>
      </c>
      <c r="D14" s="28">
        <v>-12.450000000000017</v>
      </c>
      <c r="E14" s="28">
        <v>-270.21000000000004</v>
      </c>
      <c r="F14" s="18">
        <v>-3.76</v>
      </c>
      <c r="G14" s="18">
        <v>0</v>
      </c>
      <c r="H14" s="18">
        <v>0</v>
      </c>
      <c r="I14" s="18">
        <v>0</v>
      </c>
      <c r="J14" s="18">
        <v>-86.12</v>
      </c>
      <c r="K14" s="18">
        <v>498.52</v>
      </c>
      <c r="L14" s="18">
        <v>-3.1400000000000432</v>
      </c>
      <c r="M14" s="18">
        <v>-1.9799999999999045</v>
      </c>
      <c r="N14" s="18">
        <v>-11.17</v>
      </c>
      <c r="O14" s="18">
        <v>-26.409999999999997</v>
      </c>
      <c r="P14" s="18">
        <v>-53.850000000000009</v>
      </c>
    </row>
    <row r="15" spans="1:16" x14ac:dyDescent="0.3">
      <c r="A15" s="14" t="s">
        <v>83</v>
      </c>
      <c r="B15" s="26">
        <v>335.72999999999996</v>
      </c>
      <c r="C15" s="26">
        <v>14172.78</v>
      </c>
      <c r="D15" s="26">
        <v>145.57000000000153</v>
      </c>
      <c r="E15" s="26">
        <v>12940.369999999999</v>
      </c>
      <c r="F15" s="17">
        <v>480.73</v>
      </c>
      <c r="G15" s="17">
        <v>1534.6</v>
      </c>
      <c r="H15" s="17">
        <v>2017.5500000000002</v>
      </c>
      <c r="I15" s="17">
        <v>5145.6400000000003</v>
      </c>
      <c r="J15" s="17">
        <v>20691.639999999996</v>
      </c>
      <c r="K15" s="17">
        <v>-12591.909999999996</v>
      </c>
      <c r="L15" s="17">
        <v>4474.5</v>
      </c>
      <c r="M15" s="17">
        <v>15253.579999999998</v>
      </c>
      <c r="N15" s="17">
        <v>32154.93</v>
      </c>
      <c r="O15" s="17">
        <v>25890.620000000003</v>
      </c>
      <c r="P15" s="17">
        <v>18364.509999999995</v>
      </c>
    </row>
    <row r="16" spans="1:16" x14ac:dyDescent="0.3">
      <c r="A16" s="14" t="s">
        <v>84</v>
      </c>
      <c r="B16" s="26">
        <v>-75735.990000000005</v>
      </c>
      <c r="C16" s="26">
        <v>-75735.990000000005</v>
      </c>
      <c r="D16" s="26">
        <v>-75735.989999999991</v>
      </c>
      <c r="E16" s="26">
        <v>-75736.00999999998</v>
      </c>
      <c r="F16" s="17">
        <v>-35979.449999999997</v>
      </c>
      <c r="G16" s="17">
        <v>-7285.8899999999994</v>
      </c>
      <c r="H16" s="17">
        <v>-21632.670000000006</v>
      </c>
      <c r="I16" s="17">
        <v>-21632.669999999991</v>
      </c>
      <c r="J16" s="17">
        <v>-32272.65</v>
      </c>
      <c r="K16" s="17">
        <v>-81498.44</v>
      </c>
      <c r="L16" s="17">
        <v>-56885.55000000001</v>
      </c>
      <c r="M16" s="17">
        <v>-56885.579999999987</v>
      </c>
      <c r="N16" s="17">
        <v>-85930.38</v>
      </c>
      <c r="O16" s="17">
        <v>-85930.38</v>
      </c>
      <c r="P16" s="17">
        <v>-85930.38</v>
      </c>
    </row>
    <row r="17" spans="1:16" x14ac:dyDescent="0.3">
      <c r="A17" s="14" t="s">
        <v>85</v>
      </c>
      <c r="B17" s="26">
        <v>960589.64</v>
      </c>
      <c r="C17" s="26">
        <v>1165512.4499999997</v>
      </c>
      <c r="D17" s="26">
        <v>1148920.8799999999</v>
      </c>
      <c r="E17" s="26">
        <v>1246899.8399999999</v>
      </c>
      <c r="F17" s="17">
        <v>1379197.36</v>
      </c>
      <c r="G17" s="17">
        <v>1558318.5799999998</v>
      </c>
      <c r="H17" s="17">
        <v>1802903.7300000009</v>
      </c>
      <c r="I17" s="17">
        <v>1859900.1399999987</v>
      </c>
      <c r="J17" s="17">
        <v>2067979.9300000002</v>
      </c>
      <c r="K17" s="17">
        <v>2016320.7999999998</v>
      </c>
      <c r="L17" s="17">
        <v>2330106.6999999997</v>
      </c>
      <c r="M17" s="17">
        <v>2849917.6999999974</v>
      </c>
      <c r="N17" s="17">
        <v>2869025.8200000003</v>
      </c>
      <c r="O17" s="17">
        <v>3389897.7700000005</v>
      </c>
      <c r="P17" s="17">
        <v>3954918.3180992706</v>
      </c>
    </row>
    <row r="18" spans="1:16" x14ac:dyDescent="0.3">
      <c r="A18" s="14" t="s">
        <v>86</v>
      </c>
      <c r="B18" s="25">
        <v>-404148.54000000004</v>
      </c>
      <c r="C18" s="25">
        <v>-448516.66999999993</v>
      </c>
      <c r="D18" s="25">
        <v>-426197.97</v>
      </c>
      <c r="E18" s="25">
        <v>-471718.78</v>
      </c>
      <c r="F18" s="15">
        <v>-510476.57</v>
      </c>
      <c r="G18" s="15">
        <v>-726834.56</v>
      </c>
      <c r="H18" s="15">
        <v>-633957.33000000007</v>
      </c>
      <c r="I18" s="15">
        <v>-529726.01999999932</v>
      </c>
      <c r="J18" s="15">
        <v>-710527.54999999993</v>
      </c>
      <c r="K18" s="15">
        <v>-707004.26000000013</v>
      </c>
      <c r="L18" s="15">
        <v>-660563.43000000005</v>
      </c>
      <c r="M18" s="15">
        <v>-674570.17000000039</v>
      </c>
      <c r="N18" s="15">
        <v>-715854.43</v>
      </c>
      <c r="O18" s="15">
        <v>-727404.55999999994</v>
      </c>
      <c r="P18" s="15">
        <v>-703502.19000000018</v>
      </c>
    </row>
    <row r="19" spans="1:16" x14ac:dyDescent="0.3">
      <c r="A19" s="14" t="s">
        <v>87</v>
      </c>
      <c r="B19" s="25">
        <v>-391824.43</v>
      </c>
      <c r="C19" s="25">
        <v>-614266.26</v>
      </c>
      <c r="D19" s="25">
        <v>-522412.42999999993</v>
      </c>
      <c r="E19" s="25">
        <v>-533225.81000000006</v>
      </c>
      <c r="F19" s="15">
        <v>-539999.08999999985</v>
      </c>
      <c r="G19" s="15">
        <v>-703875.96999999974</v>
      </c>
      <c r="H19" s="15">
        <v>-715992.31000000029</v>
      </c>
      <c r="I19" s="15">
        <v>-933810.35999999964</v>
      </c>
      <c r="J19" s="15">
        <v>-620084.36</v>
      </c>
      <c r="K19" s="15">
        <v>-762188.12</v>
      </c>
      <c r="L19" s="15">
        <v>-727266.65000000026</v>
      </c>
      <c r="M19" s="15">
        <v>-1067353.7699999991</v>
      </c>
      <c r="N19" s="15">
        <v>-1128242.5735537193</v>
      </c>
      <c r="O19" s="15">
        <v>-1033269.9764462805</v>
      </c>
      <c r="P19" s="15">
        <v>-1207226.0700000003</v>
      </c>
    </row>
    <row r="20" spans="1:16" x14ac:dyDescent="0.3">
      <c r="A20" s="14" t="s">
        <v>88</v>
      </c>
      <c r="B20" s="25">
        <v>-31993.39</v>
      </c>
      <c r="C20" s="25">
        <v>-28758.879999999997</v>
      </c>
      <c r="D20" s="25">
        <v>-22666.460000000014</v>
      </c>
      <c r="E20" s="25">
        <v>-17976.159999999989</v>
      </c>
      <c r="F20" s="15">
        <v>-14454.41</v>
      </c>
      <c r="G20" s="15">
        <v>-13417.64</v>
      </c>
      <c r="H20" s="15">
        <v>-12792.23</v>
      </c>
      <c r="I20" s="15">
        <v>-25833.284166666665</v>
      </c>
      <c r="J20" s="15">
        <v>-26429.234166666662</v>
      </c>
      <c r="K20" s="15">
        <v>-3850.50583333334</v>
      </c>
      <c r="L20" s="15">
        <v>-14196.085999999996</v>
      </c>
      <c r="M20" s="15">
        <v>-18103.936000000002</v>
      </c>
      <c r="N20" s="15">
        <v>-122072.57383333333</v>
      </c>
      <c r="O20" s="15">
        <v>55277.813833333334</v>
      </c>
      <c r="P20" s="15">
        <v>-34376.257425390009</v>
      </c>
    </row>
    <row r="21" spans="1:16" x14ac:dyDescent="0.3">
      <c r="A21" s="14" t="s">
        <v>89</v>
      </c>
      <c r="B21" s="23">
        <v>0</v>
      </c>
      <c r="C21" s="23">
        <v>0</v>
      </c>
      <c r="D21" s="23">
        <v>0</v>
      </c>
      <c r="E21" s="23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</row>
    <row r="22" spans="1:16" x14ac:dyDescent="0.3">
      <c r="A22" s="14" t="s">
        <v>90</v>
      </c>
      <c r="B22" s="23">
        <v>0</v>
      </c>
      <c r="C22" s="23">
        <v>0</v>
      </c>
      <c r="D22" s="23">
        <v>0</v>
      </c>
      <c r="E22" s="23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</row>
    <row r="23" spans="1:16" x14ac:dyDescent="0.3">
      <c r="A23" s="19" t="s">
        <v>91</v>
      </c>
      <c r="B23" s="23">
        <v>0</v>
      </c>
      <c r="C23" s="23">
        <v>0</v>
      </c>
      <c r="D23" s="23">
        <v>0</v>
      </c>
      <c r="E23" s="23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</row>
    <row r="24" spans="1:16" x14ac:dyDescent="0.3">
      <c r="A24" s="12" t="s">
        <v>92</v>
      </c>
      <c r="B24" s="23">
        <v>0</v>
      </c>
      <c r="C24" s="23">
        <v>0</v>
      </c>
      <c r="D24" s="23">
        <v>0</v>
      </c>
      <c r="E24" s="23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</row>
    <row r="25" spans="1:16" x14ac:dyDescent="0.3">
      <c r="A25" s="14" t="s">
        <v>93</v>
      </c>
      <c r="B25" s="26">
        <v>132623.27999999997</v>
      </c>
      <c r="C25" s="26">
        <v>73970.640000000043</v>
      </c>
      <c r="D25" s="26">
        <v>177644.01999999993</v>
      </c>
      <c r="E25" s="26">
        <v>223979.09000000008</v>
      </c>
      <c r="F25" s="17">
        <v>314267.29000000021</v>
      </c>
      <c r="G25" s="17">
        <v>114190.41000000003</v>
      </c>
      <c r="H25" s="17">
        <v>440161.86000000074</v>
      </c>
      <c r="I25" s="17">
        <v>370530.47583333286</v>
      </c>
      <c r="J25" s="17">
        <v>710938.78583333374</v>
      </c>
      <c r="K25" s="17">
        <v>543277.91416666622</v>
      </c>
      <c r="L25" s="17">
        <v>928080.5339999994</v>
      </c>
      <c r="M25" s="17">
        <v>1089889.8239999982</v>
      </c>
      <c r="N25" s="17">
        <v>902856.24261294748</v>
      </c>
      <c r="O25" s="17">
        <v>1684501.0473870535</v>
      </c>
      <c r="P25" s="17">
        <v>2009813.8006738806</v>
      </c>
    </row>
    <row r="26" spans="1:16" x14ac:dyDescent="0.3">
      <c r="A26" s="14" t="s">
        <v>94</v>
      </c>
      <c r="B26" s="23">
        <v>0</v>
      </c>
      <c r="C26" s="23">
        <v>0</v>
      </c>
      <c r="D26" s="23">
        <v>0</v>
      </c>
      <c r="E26" s="23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</row>
    <row r="27" spans="1:16" x14ac:dyDescent="0.3">
      <c r="A27" s="12" t="s">
        <v>95</v>
      </c>
      <c r="B27" s="23">
        <v>0</v>
      </c>
      <c r="C27" s="23">
        <v>0</v>
      </c>
      <c r="D27" s="23">
        <v>0</v>
      </c>
      <c r="E27" s="23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</row>
    <row r="28" spans="1:16" x14ac:dyDescent="0.3">
      <c r="A28" s="12" t="s">
        <v>96</v>
      </c>
      <c r="B28" s="23">
        <v>0</v>
      </c>
      <c r="C28" s="23">
        <v>0</v>
      </c>
      <c r="D28" s="23">
        <v>0</v>
      </c>
      <c r="E28" s="23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</row>
    <row r="29" spans="1:16" x14ac:dyDescent="0.3">
      <c r="A29" s="12" t="s">
        <v>97</v>
      </c>
      <c r="B29" s="23">
        <v>0</v>
      </c>
      <c r="C29" s="23">
        <v>0</v>
      </c>
      <c r="D29" s="23">
        <v>0</v>
      </c>
      <c r="E29" s="23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</row>
    <row r="30" spans="1:16" x14ac:dyDescent="0.3">
      <c r="A30" s="14" t="s">
        <v>98</v>
      </c>
      <c r="B30" s="23">
        <v>0</v>
      </c>
      <c r="C30" s="23">
        <v>0</v>
      </c>
      <c r="D30" s="23">
        <v>0</v>
      </c>
      <c r="E30" s="23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</row>
    <row r="31" spans="1:16" x14ac:dyDescent="0.3">
      <c r="A31" s="14" t="s">
        <v>99</v>
      </c>
      <c r="B31" s="23">
        <v>0</v>
      </c>
      <c r="C31" s="23">
        <v>0</v>
      </c>
      <c r="D31" s="23">
        <v>0</v>
      </c>
      <c r="E31" s="23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</row>
    <row r="32" spans="1:16" ht="31.2" x14ac:dyDescent="0.3">
      <c r="A32" s="14" t="s">
        <v>100</v>
      </c>
      <c r="B32" s="23">
        <v>0</v>
      </c>
      <c r="C32" s="23">
        <v>0</v>
      </c>
      <c r="D32" s="23">
        <v>0</v>
      </c>
      <c r="E32" s="23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</row>
    <row r="33" spans="1:16" x14ac:dyDescent="0.3">
      <c r="A33" s="14" t="s">
        <v>101</v>
      </c>
      <c r="B33" s="26">
        <v>132623.27999999997</v>
      </c>
      <c r="C33" s="26">
        <v>73970.640000000043</v>
      </c>
      <c r="D33" s="26">
        <v>177644.01999999993</v>
      </c>
      <c r="E33" s="26">
        <v>223979.09000000008</v>
      </c>
      <c r="F33" s="17">
        <v>314267.29000000021</v>
      </c>
      <c r="G33" s="17">
        <v>114190.41000000003</v>
      </c>
      <c r="H33" s="17">
        <v>440161.86000000074</v>
      </c>
      <c r="I33" s="17">
        <v>370530.47583333286</v>
      </c>
      <c r="J33" s="17">
        <v>710938.78583333374</v>
      </c>
      <c r="K33" s="17">
        <v>543277.91416666622</v>
      </c>
      <c r="L33" s="17">
        <v>928080.5339999994</v>
      </c>
      <c r="M33" s="17">
        <v>1089889.8239999982</v>
      </c>
      <c r="N33" s="17">
        <v>902856.24261294748</v>
      </c>
      <c r="O33" s="17">
        <v>1684501.0473870535</v>
      </c>
      <c r="P33" s="17">
        <v>2009813.8006738806</v>
      </c>
    </row>
    <row r="34" spans="1:16" x14ac:dyDescent="0.3">
      <c r="A34" s="14" t="s">
        <v>102</v>
      </c>
      <c r="B34" s="27">
        <v>0</v>
      </c>
      <c r="C34" s="27">
        <v>0</v>
      </c>
      <c r="D34" s="27">
        <v>0</v>
      </c>
      <c r="E34" s="27">
        <v>-199534.04</v>
      </c>
      <c r="F34" s="20">
        <v>-118849.42</v>
      </c>
      <c r="G34" s="20">
        <v>-108346.99999999999</v>
      </c>
      <c r="H34" s="20">
        <v>-115650.19</v>
      </c>
      <c r="I34" s="20">
        <v>-131308.90000000002</v>
      </c>
      <c r="J34" s="20">
        <v>-209199.88</v>
      </c>
      <c r="K34" s="20">
        <v>-122918.68</v>
      </c>
      <c r="L34" s="20">
        <v>-259964.37999999995</v>
      </c>
      <c r="M34" s="20">
        <v>-306550.18000000005</v>
      </c>
      <c r="N34" s="20">
        <v>-281679.87</v>
      </c>
      <c r="O34" s="20">
        <v>-365839.19999999995</v>
      </c>
      <c r="P34" s="20">
        <v>-443740.51000000013</v>
      </c>
    </row>
    <row r="35" spans="1:16" x14ac:dyDescent="0.3">
      <c r="A35" s="14" t="s">
        <v>103</v>
      </c>
      <c r="B35" s="26">
        <v>132623.27999999997</v>
      </c>
      <c r="C35" s="26">
        <v>73970.640000000043</v>
      </c>
      <c r="D35" s="26">
        <v>177644.01999999993</v>
      </c>
      <c r="E35" s="26">
        <v>24445.050000000047</v>
      </c>
      <c r="F35" s="17">
        <v>195417.87000000023</v>
      </c>
      <c r="G35" s="17">
        <v>5843.4100000000326</v>
      </c>
      <c r="H35" s="17">
        <v>324511.67000000074</v>
      </c>
      <c r="I35" s="17">
        <v>239221.57999999903</v>
      </c>
      <c r="J35" s="17">
        <v>501738.90583333373</v>
      </c>
      <c r="K35" s="17">
        <v>420359.23416666628</v>
      </c>
      <c r="L35" s="17">
        <v>668116.15399999917</v>
      </c>
      <c r="M35" s="17">
        <v>783339.64399999799</v>
      </c>
      <c r="N35" s="17">
        <v>621176.37261294748</v>
      </c>
      <c r="O35" s="17">
        <v>1318661.8473870535</v>
      </c>
      <c r="P35" s="17">
        <v>1566073.2906738804</v>
      </c>
    </row>
    <row r="36" spans="1:16" x14ac:dyDescent="0.3">
      <c r="A36" s="14" t="s">
        <v>104</v>
      </c>
      <c r="B36" s="23">
        <v>0</v>
      </c>
      <c r="C36" s="23">
        <v>0</v>
      </c>
      <c r="D36" s="23">
        <v>0</v>
      </c>
      <c r="E36" s="23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</row>
    <row r="37" spans="1:16" x14ac:dyDescent="0.3">
      <c r="A37" s="14" t="s">
        <v>105</v>
      </c>
      <c r="B37" s="26">
        <v>132623.27999999997</v>
      </c>
      <c r="C37" s="26">
        <v>73970.640000000043</v>
      </c>
      <c r="D37" s="26">
        <v>177644.01999999993</v>
      </c>
      <c r="E37" s="26">
        <v>24445.050000000047</v>
      </c>
      <c r="F37" s="17">
        <v>195417.87000000023</v>
      </c>
      <c r="G37" s="17">
        <v>5843.4100000000326</v>
      </c>
      <c r="H37" s="17">
        <v>324511.67000000074</v>
      </c>
      <c r="I37" s="17">
        <v>239221.57999999903</v>
      </c>
      <c r="J37" s="17">
        <v>501738.90583333373</v>
      </c>
      <c r="K37" s="17">
        <v>420359.23416666628</v>
      </c>
      <c r="L37" s="17">
        <v>668116.15399999917</v>
      </c>
      <c r="M37" s="17">
        <v>783339.64399999799</v>
      </c>
      <c r="N37" s="17">
        <v>621176.37261294748</v>
      </c>
      <c r="O37" s="17">
        <v>1318661.8473870535</v>
      </c>
      <c r="P37" s="17">
        <v>1566073.2906738804</v>
      </c>
    </row>
    <row r="38" spans="1:16" x14ac:dyDescent="0.3">
      <c r="A38" s="12" t="s">
        <v>106</v>
      </c>
      <c r="B38" s="27">
        <v>132623.27999999997</v>
      </c>
      <c r="C38" s="27">
        <v>73970.640000000043</v>
      </c>
      <c r="D38" s="27">
        <v>177644.01999999993</v>
      </c>
      <c r="E38" s="27">
        <v>24445.050000000047</v>
      </c>
      <c r="F38" s="20">
        <v>195417.87000000023</v>
      </c>
      <c r="G38" s="20">
        <v>5843.4100000000326</v>
      </c>
      <c r="H38" s="20">
        <v>324511.67000000074</v>
      </c>
      <c r="I38" s="20">
        <v>239221.57999999903</v>
      </c>
      <c r="J38" s="20">
        <v>501738.90583333373</v>
      </c>
      <c r="K38" s="20">
        <v>420359.23416666628</v>
      </c>
      <c r="L38" s="20">
        <v>668116.15399999917</v>
      </c>
      <c r="M38" s="20">
        <v>783339.64399999799</v>
      </c>
      <c r="N38" s="20">
        <v>621176.37261294748</v>
      </c>
      <c r="O38" s="20">
        <v>1318661.8473870535</v>
      </c>
      <c r="P38" s="20">
        <v>1566073.2906738804</v>
      </c>
    </row>
    <row r="39" spans="1:16" x14ac:dyDescent="0.3">
      <c r="A39" s="12" t="s">
        <v>107</v>
      </c>
      <c r="B39" s="23">
        <v>0</v>
      </c>
      <c r="C39" s="23">
        <v>0</v>
      </c>
      <c r="D39" s="23">
        <v>0</v>
      </c>
      <c r="E39" s="23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</row>
    <row r="40" spans="1:16" x14ac:dyDescent="0.3">
      <c r="A40" s="14" t="s">
        <v>108</v>
      </c>
      <c r="B40" s="77">
        <v>9.1160671693599916E-3</v>
      </c>
      <c r="C40" s="77">
        <v>5.0844868472605075E-3</v>
      </c>
      <c r="D40" s="77">
        <v>1.2210637669005996E-2</v>
      </c>
      <c r="E40" s="77">
        <v>1.6802684849776294E-3</v>
      </c>
      <c r="F40" s="77">
        <v>1.3432350858863251E-2</v>
      </c>
      <c r="G40" s="77">
        <v>4.0165586357169105E-4</v>
      </c>
      <c r="H40" s="77">
        <v>2.2305813737687617E-2</v>
      </c>
      <c r="I40" s="77">
        <v>1.6443266910910487E-2</v>
      </c>
      <c r="J40" s="77">
        <v>3.4487803099560344E-2</v>
      </c>
      <c r="K40" s="77">
        <v>2.8512196900439657E-2</v>
      </c>
      <c r="L40" s="77">
        <v>4.6305849755641504E-2</v>
      </c>
      <c r="M40" s="77">
        <v>5.3770758300510091E-2</v>
      </c>
      <c r="N40" s="77">
        <v>4.2678337419919936E-2</v>
      </c>
      <c r="O40" s="77">
        <v>9.0111110901050978E-2</v>
      </c>
      <c r="P40" s="77">
        <v>0.10733413950273585</v>
      </c>
    </row>
    <row r="41" spans="1:16" x14ac:dyDescent="0.3">
      <c r="A41" s="12" t="s">
        <v>109</v>
      </c>
      <c r="B41" s="78">
        <v>9.1160671693599916E-3</v>
      </c>
      <c r="C41" s="78">
        <v>5.0844868472605075E-3</v>
      </c>
      <c r="D41" s="78">
        <v>1.2210637669005996E-2</v>
      </c>
      <c r="E41" s="78">
        <v>1.6802684849776294E-3</v>
      </c>
      <c r="F41" s="78">
        <v>1.3432350858863251E-2</v>
      </c>
      <c r="G41" s="78">
        <v>4.0165586357169105E-4</v>
      </c>
      <c r="H41" s="78">
        <v>2.2305813737687617E-2</v>
      </c>
      <c r="I41" s="78">
        <v>1.6443266910910487E-2</v>
      </c>
      <c r="J41" s="78">
        <v>3.4487803099560344E-2</v>
      </c>
      <c r="K41" s="78">
        <v>2.8512196900439657E-2</v>
      </c>
      <c r="L41" s="78">
        <v>4.6305849755641504E-2</v>
      </c>
      <c r="M41" s="78">
        <v>5.3770758300510091E-2</v>
      </c>
      <c r="N41" s="78">
        <v>4.2678337419919936E-2</v>
      </c>
      <c r="O41" s="78">
        <v>9.0111110901050978E-2</v>
      </c>
      <c r="P41" s="78">
        <v>0.10733413950273585</v>
      </c>
    </row>
    <row r="42" spans="1:16" x14ac:dyDescent="0.3">
      <c r="A42" s="21" t="s">
        <v>110</v>
      </c>
      <c r="B42" s="29">
        <v>0</v>
      </c>
      <c r="C42" s="29">
        <v>0</v>
      </c>
      <c r="D42" s="29">
        <v>0</v>
      </c>
      <c r="E42" s="29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</row>
    <row r="44" spans="1:16" x14ac:dyDescent="0.3">
      <c r="B44" s="84"/>
      <c r="I44" s="82"/>
      <c r="J44" s="82"/>
      <c r="K44" s="82"/>
      <c r="L44" s="82"/>
      <c r="M44" s="82"/>
      <c r="N44" s="82"/>
      <c r="O44" s="82"/>
      <c r="P44" s="82"/>
    </row>
    <row r="46" spans="1:16" x14ac:dyDescent="0.3">
      <c r="A46" t="s">
        <v>227</v>
      </c>
    </row>
  </sheetData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EA4EA-69F6-0B4C-A300-7817D73B24E7}">
  <dimension ref="A1:F61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56" sqref="G56"/>
    </sheetView>
  </sheetViews>
  <sheetFormatPr baseColWidth="10" defaultColWidth="11.19921875" defaultRowHeight="15.6" x14ac:dyDescent="0.3"/>
  <cols>
    <col min="1" max="1" width="77.5" customWidth="1"/>
    <col min="2" max="2" width="11" bestFit="1" customWidth="1"/>
    <col min="3" max="5" width="11.69921875" bestFit="1" customWidth="1"/>
    <col min="6" max="6" width="12.296875" bestFit="1" customWidth="1"/>
  </cols>
  <sheetData>
    <row r="1" spans="1:6" x14ac:dyDescent="0.3">
      <c r="A1" s="52"/>
      <c r="B1" s="2">
        <v>2021</v>
      </c>
      <c r="C1" s="53">
        <v>2022</v>
      </c>
      <c r="D1" s="2">
        <v>2023</v>
      </c>
      <c r="E1" s="2">
        <v>2024</v>
      </c>
      <c r="F1" s="2">
        <v>2025</v>
      </c>
    </row>
    <row r="2" spans="1:6" x14ac:dyDescent="0.3">
      <c r="A2" s="46" t="s">
        <v>115</v>
      </c>
      <c r="B2" s="54">
        <v>733.07</v>
      </c>
      <c r="C2" s="7">
        <v>520891.34</v>
      </c>
      <c r="D2" s="54">
        <v>403600.35000000079</v>
      </c>
      <c r="E2" s="54">
        <v>529647.8200000003</v>
      </c>
      <c r="F2" s="54">
        <v>2057314.0999999999</v>
      </c>
    </row>
    <row r="3" spans="1:6" x14ac:dyDescent="0.3">
      <c r="A3" s="47" t="s">
        <v>116</v>
      </c>
      <c r="B3" s="55">
        <v>274021.55</v>
      </c>
      <c r="C3" s="3">
        <v>395574.29</v>
      </c>
      <c r="D3" s="55">
        <v>608217.03000000084</v>
      </c>
      <c r="E3" s="55">
        <v>1239150.0358333339</v>
      </c>
      <c r="F3" s="55">
        <v>3272187.06</v>
      </c>
    </row>
    <row r="4" spans="1:6" x14ac:dyDescent="0.3">
      <c r="A4" s="47" t="s">
        <v>117</v>
      </c>
      <c r="B4" s="55">
        <v>193086.47</v>
      </c>
      <c r="C4" s="3">
        <v>193057.13</v>
      </c>
      <c r="D4" s="55">
        <v>127565.86</v>
      </c>
      <c r="E4" s="55">
        <v>1851.8641666666445</v>
      </c>
      <c r="F4" s="55">
        <v>125135.48</v>
      </c>
    </row>
    <row r="5" spans="1:6" x14ac:dyDescent="0.3">
      <c r="A5" s="48" t="s">
        <v>118</v>
      </c>
      <c r="B5" s="56">
        <v>161200.01999999999</v>
      </c>
      <c r="C5" s="4">
        <v>153256.29</v>
      </c>
      <c r="D5" s="56">
        <v>101394.89</v>
      </c>
      <c r="E5" s="56">
        <v>66497.564166666663</v>
      </c>
      <c r="F5" s="56">
        <v>62579.76</v>
      </c>
    </row>
    <row r="6" spans="1:6" x14ac:dyDescent="0.3">
      <c r="A6" s="48" t="s">
        <v>143</v>
      </c>
      <c r="B6" s="57">
        <v>0</v>
      </c>
      <c r="C6" s="57">
        <v>0</v>
      </c>
      <c r="D6" s="57">
        <v>0</v>
      </c>
      <c r="E6" s="57">
        <v>0</v>
      </c>
      <c r="F6" s="57">
        <v>0</v>
      </c>
    </row>
    <row r="7" spans="1:6" x14ac:dyDescent="0.3">
      <c r="A7" s="48" t="s">
        <v>144</v>
      </c>
      <c r="B7" s="57">
        <v>0</v>
      </c>
      <c r="C7" s="57">
        <v>0</v>
      </c>
      <c r="D7" s="57">
        <v>0</v>
      </c>
      <c r="E7" s="57">
        <v>0</v>
      </c>
      <c r="F7" s="57">
        <v>0</v>
      </c>
    </row>
    <row r="8" spans="1:6" x14ac:dyDescent="0.3">
      <c r="A8" s="48" t="s">
        <v>145</v>
      </c>
      <c r="B8" s="57">
        <v>0</v>
      </c>
      <c r="C8" s="57">
        <v>0</v>
      </c>
      <c r="D8" s="57">
        <v>0</v>
      </c>
      <c r="E8" s="57">
        <v>0</v>
      </c>
      <c r="F8" s="57">
        <v>0</v>
      </c>
    </row>
    <row r="9" spans="1:6" x14ac:dyDescent="0.3">
      <c r="A9" s="48" t="s">
        <v>119</v>
      </c>
      <c r="B9" s="56">
        <v>-7074.76</v>
      </c>
      <c r="C9" s="4">
        <v>-7500</v>
      </c>
      <c r="D9" s="56">
        <v>-10000</v>
      </c>
      <c r="E9" s="57">
        <v>0</v>
      </c>
      <c r="F9" s="57">
        <v>0</v>
      </c>
    </row>
    <row r="10" spans="1:6" x14ac:dyDescent="0.3">
      <c r="A10" s="48" t="s">
        <v>120</v>
      </c>
      <c r="B10" s="57">
        <v>-40.33</v>
      </c>
      <c r="C10" s="5">
        <v>-499.52</v>
      </c>
      <c r="D10" s="56">
        <v>-2411.88</v>
      </c>
      <c r="E10" s="56">
        <v>-109217.43000000001</v>
      </c>
      <c r="F10" s="56">
        <v>-2390.62</v>
      </c>
    </row>
    <row r="11" spans="1:6" x14ac:dyDescent="0.3">
      <c r="A11" s="48" t="s">
        <v>121</v>
      </c>
      <c r="B11" s="56">
        <v>39027.42</v>
      </c>
      <c r="C11" s="4">
        <v>46721.86</v>
      </c>
      <c r="D11" s="56">
        <v>38083.18</v>
      </c>
      <c r="E11" s="56">
        <v>61928.529999999992</v>
      </c>
      <c r="F11" s="56">
        <v>56796.6</v>
      </c>
    </row>
    <row r="12" spans="1:6" x14ac:dyDescent="0.3">
      <c r="A12" s="48" t="s">
        <v>122</v>
      </c>
      <c r="B12" s="56">
        <v>-25.88</v>
      </c>
      <c r="C12" s="5">
        <v>1078.5</v>
      </c>
      <c r="D12" s="56">
        <v>499.67</v>
      </c>
      <c r="E12" s="56">
        <v>3.76</v>
      </c>
      <c r="F12" s="56">
        <v>-407.28</v>
      </c>
    </row>
    <row r="13" spans="1:6" x14ac:dyDescent="0.3">
      <c r="A13" s="48" t="s">
        <v>166</v>
      </c>
      <c r="B13" s="57">
        <v>0</v>
      </c>
      <c r="C13" s="57">
        <v>0</v>
      </c>
      <c r="D13" s="57">
        <v>0</v>
      </c>
      <c r="E13" s="56">
        <v>-17360.560000000001</v>
      </c>
      <c r="F13" s="56">
        <v>8557.02</v>
      </c>
    </row>
    <row r="14" spans="1:6" x14ac:dyDescent="0.3">
      <c r="A14" s="47" t="s">
        <v>123</v>
      </c>
      <c r="B14" s="55">
        <v>467108.02</v>
      </c>
      <c r="C14" s="3">
        <v>588631.42000000004</v>
      </c>
      <c r="D14" s="55">
        <v>735782.89000000083</v>
      </c>
      <c r="E14" s="55">
        <v>1241001.9000000006</v>
      </c>
      <c r="F14" s="55">
        <v>3397322.54</v>
      </c>
    </row>
    <row r="15" spans="1:6" x14ac:dyDescent="0.3">
      <c r="A15" s="47" t="s">
        <v>124</v>
      </c>
      <c r="B15" s="55">
        <v>-625255.18000000005</v>
      </c>
      <c r="C15" s="3">
        <v>-31406.35</v>
      </c>
      <c r="D15" s="55">
        <v>-279641.89</v>
      </c>
      <c r="E15" s="55">
        <v>-519497.91000000009</v>
      </c>
      <c r="F15" s="55">
        <v>-1590136.86</v>
      </c>
    </row>
    <row r="16" spans="1:6" x14ac:dyDescent="0.3">
      <c r="A16" s="48" t="s">
        <v>125</v>
      </c>
      <c r="B16" s="56">
        <v>-487256.85</v>
      </c>
      <c r="C16" s="4">
        <v>-206394.08</v>
      </c>
      <c r="D16" s="56">
        <v>-292766.57</v>
      </c>
      <c r="E16" s="56">
        <v>-522583.07000000007</v>
      </c>
      <c r="F16" s="56">
        <v>-1306863.58</v>
      </c>
    </row>
    <row r="17" spans="1:6" x14ac:dyDescent="0.3">
      <c r="A17" s="48" t="s">
        <v>3</v>
      </c>
      <c r="B17" s="57">
        <v>0</v>
      </c>
      <c r="C17" s="57">
        <v>0</v>
      </c>
      <c r="D17" s="57">
        <v>0</v>
      </c>
      <c r="E17" s="57">
        <v>0</v>
      </c>
      <c r="F17" s="57">
        <v>0</v>
      </c>
    </row>
    <row r="18" spans="1:6" x14ac:dyDescent="0.3">
      <c r="A18" s="48" t="s">
        <v>126</v>
      </c>
      <c r="B18" s="56">
        <v>-10706.73</v>
      </c>
      <c r="C18" s="4">
        <v>-1397</v>
      </c>
      <c r="D18" s="56">
        <v>-2305.86</v>
      </c>
      <c r="E18" s="57">
        <v>0</v>
      </c>
      <c r="F18" s="56">
        <v>-2028.14</v>
      </c>
    </row>
    <row r="19" spans="1:6" x14ac:dyDescent="0.3">
      <c r="A19" s="48" t="s">
        <v>127</v>
      </c>
      <c r="B19" s="56">
        <v>6160.09</v>
      </c>
      <c r="C19" s="4">
        <v>-5029.01</v>
      </c>
      <c r="D19" s="56">
        <v>-3662.08</v>
      </c>
      <c r="E19" s="57">
        <v>0</v>
      </c>
      <c r="F19" s="57">
        <v>0</v>
      </c>
    </row>
    <row r="20" spans="1:6" x14ac:dyDescent="0.3">
      <c r="A20" s="48" t="s">
        <v>128</v>
      </c>
      <c r="B20" s="56">
        <v>-133451.69</v>
      </c>
      <c r="C20" s="4">
        <v>181413.74</v>
      </c>
      <c r="D20" s="56">
        <v>19092.62</v>
      </c>
      <c r="E20" s="56">
        <v>3085.1599999999744</v>
      </c>
      <c r="F20" s="56">
        <v>-281245.14</v>
      </c>
    </row>
    <row r="21" spans="1:6" x14ac:dyDescent="0.3">
      <c r="A21" s="47" t="s">
        <v>129</v>
      </c>
      <c r="B21" s="55">
        <v>158880.23000000001</v>
      </c>
      <c r="C21" s="3">
        <v>-36333.730000000003</v>
      </c>
      <c r="D21" s="55">
        <v>-52540.650000000169</v>
      </c>
      <c r="E21" s="55">
        <v>-191856.1700000001</v>
      </c>
      <c r="F21" s="55">
        <v>250128.41999999995</v>
      </c>
    </row>
    <row r="22" spans="1:6" x14ac:dyDescent="0.3">
      <c r="A22" s="48" t="s">
        <v>36</v>
      </c>
      <c r="B22" s="56">
        <v>13291.47</v>
      </c>
      <c r="C22" s="4">
        <v>-96235.79</v>
      </c>
      <c r="D22" s="56">
        <v>-9958.7000000000007</v>
      </c>
      <c r="E22" s="56">
        <v>-122282.70000000001</v>
      </c>
      <c r="F22" s="56">
        <v>-295879.14</v>
      </c>
    </row>
    <row r="23" spans="1:6" x14ac:dyDescent="0.3">
      <c r="A23" s="48" t="s">
        <v>3</v>
      </c>
      <c r="B23" s="57">
        <v>0</v>
      </c>
      <c r="C23" s="57">
        <v>0</v>
      </c>
      <c r="D23" s="57">
        <v>0</v>
      </c>
      <c r="E23" s="57">
        <v>0</v>
      </c>
      <c r="F23" s="57">
        <v>0</v>
      </c>
    </row>
    <row r="24" spans="1:6" x14ac:dyDescent="0.3">
      <c r="A24" s="48" t="s">
        <v>146</v>
      </c>
      <c r="B24" s="57">
        <v>0</v>
      </c>
      <c r="C24" s="57">
        <v>0</v>
      </c>
      <c r="D24" s="57">
        <v>0</v>
      </c>
      <c r="E24" s="57">
        <v>0</v>
      </c>
      <c r="F24" s="57">
        <v>0</v>
      </c>
    </row>
    <row r="25" spans="1:6" x14ac:dyDescent="0.3">
      <c r="A25" s="48" t="s">
        <v>130</v>
      </c>
      <c r="B25" s="56">
        <v>145548.43</v>
      </c>
      <c r="C25" s="4">
        <v>59902.06</v>
      </c>
      <c r="D25" s="56">
        <v>-42687.969999999972</v>
      </c>
      <c r="E25" s="56">
        <v>-69612.730000000098</v>
      </c>
      <c r="F25" s="56">
        <v>725645.08</v>
      </c>
    </row>
    <row r="26" spans="1:6" x14ac:dyDescent="0.3">
      <c r="A26" s="48" t="s">
        <v>147</v>
      </c>
      <c r="B26" s="57">
        <v>0</v>
      </c>
      <c r="C26" s="57">
        <v>0</v>
      </c>
      <c r="D26" s="57">
        <v>0</v>
      </c>
      <c r="E26" s="57">
        <v>0</v>
      </c>
      <c r="F26" s="57">
        <v>-180000</v>
      </c>
    </row>
    <row r="27" spans="1:6" x14ac:dyDescent="0.3">
      <c r="A27" s="48" t="s">
        <v>131</v>
      </c>
      <c r="B27" s="57">
        <v>40.33</v>
      </c>
      <c r="C27" s="57">
        <v>0</v>
      </c>
      <c r="D27" s="57">
        <v>106.02</v>
      </c>
      <c r="E27" s="56">
        <v>39.260000000009313</v>
      </c>
      <c r="F27" s="56">
        <v>362.48</v>
      </c>
    </row>
    <row r="28" spans="1:6" x14ac:dyDescent="0.3">
      <c r="A28" s="46" t="s">
        <v>132</v>
      </c>
      <c r="B28" s="54">
        <v>-109114.36</v>
      </c>
      <c r="C28" s="7">
        <v>-257905.78</v>
      </c>
      <c r="D28" s="54">
        <v>-30377.81</v>
      </c>
      <c r="E28" s="54">
        <v>-614436.8226999999</v>
      </c>
      <c r="F28" s="54">
        <v>-736656.34000000008</v>
      </c>
    </row>
    <row r="29" spans="1:6" x14ac:dyDescent="0.3">
      <c r="A29" s="47" t="s">
        <v>161</v>
      </c>
      <c r="B29" s="55">
        <v>-130992.03</v>
      </c>
      <c r="C29" s="3">
        <v>-264471.28000000003</v>
      </c>
      <c r="D29" s="55">
        <v>-43754.76</v>
      </c>
      <c r="E29" s="55">
        <v>-768099.38269999996</v>
      </c>
      <c r="F29" s="55">
        <v>-736656.34000000008</v>
      </c>
    </row>
    <row r="30" spans="1:6" x14ac:dyDescent="0.3">
      <c r="A30" s="48" t="s">
        <v>148</v>
      </c>
      <c r="B30" s="57">
        <v>0</v>
      </c>
      <c r="C30" s="57">
        <v>0</v>
      </c>
      <c r="D30" s="57">
        <v>0</v>
      </c>
      <c r="E30" s="56">
        <v>-530383.23</v>
      </c>
      <c r="F30" s="56">
        <v>-295621</v>
      </c>
    </row>
    <row r="31" spans="1:6" x14ac:dyDescent="0.3">
      <c r="A31" s="48" t="s">
        <v>133</v>
      </c>
      <c r="B31" s="56">
        <v>-68242.240000000005</v>
      </c>
      <c r="C31" s="4">
        <v>-125958.47</v>
      </c>
      <c r="D31" s="57">
        <v>0</v>
      </c>
      <c r="E31" s="57">
        <v>0</v>
      </c>
      <c r="F31" s="57">
        <v>0</v>
      </c>
    </row>
    <row r="32" spans="1:6" x14ac:dyDescent="0.3">
      <c r="A32" s="48" t="s">
        <v>134</v>
      </c>
      <c r="B32" s="56">
        <v>-13791.24</v>
      </c>
      <c r="C32" s="4">
        <v>-85319.4</v>
      </c>
      <c r="D32" s="56">
        <v>-43475.76</v>
      </c>
      <c r="E32" s="56">
        <v>-10540.152700000001</v>
      </c>
      <c r="F32" s="56">
        <v>-9959.51</v>
      </c>
    </row>
    <row r="33" spans="1:6" x14ac:dyDescent="0.3">
      <c r="A33" s="48" t="s">
        <v>135</v>
      </c>
      <c r="B33" s="56">
        <v>-48958.55</v>
      </c>
      <c r="C33" s="4">
        <v>-53193.41</v>
      </c>
      <c r="D33" s="56">
        <v>-279</v>
      </c>
      <c r="E33" s="56">
        <v>-30250</v>
      </c>
      <c r="F33" s="56">
        <v>-31075.83</v>
      </c>
    </row>
    <row r="34" spans="1:6" x14ac:dyDescent="0.3">
      <c r="A34" s="48" t="s">
        <v>149</v>
      </c>
      <c r="B34" s="57">
        <v>0</v>
      </c>
      <c r="C34" s="57">
        <v>0</v>
      </c>
      <c r="D34" s="57">
        <v>0</v>
      </c>
      <c r="E34" s="56">
        <v>-196926</v>
      </c>
      <c r="F34" s="56">
        <v>-100000</v>
      </c>
    </row>
    <row r="35" spans="1:6" x14ac:dyDescent="0.3">
      <c r="A35" s="49" t="s">
        <v>150</v>
      </c>
      <c r="B35" s="57">
        <v>0</v>
      </c>
      <c r="C35" s="57">
        <v>0</v>
      </c>
      <c r="D35" s="57">
        <v>0</v>
      </c>
      <c r="E35" s="57">
        <v>0</v>
      </c>
      <c r="F35" s="57">
        <v>0</v>
      </c>
    </row>
    <row r="36" spans="1:6" x14ac:dyDescent="0.3">
      <c r="A36" s="49" t="s">
        <v>7</v>
      </c>
      <c r="B36" s="23"/>
      <c r="C36" s="6"/>
      <c r="D36" s="23"/>
      <c r="E36" s="23"/>
      <c r="F36" s="56">
        <v>-300000</v>
      </c>
    </row>
    <row r="37" spans="1:6" x14ac:dyDescent="0.3">
      <c r="A37" s="49" t="s">
        <v>151</v>
      </c>
      <c r="B37" s="57">
        <v>0</v>
      </c>
      <c r="C37" s="57">
        <v>0</v>
      </c>
      <c r="D37" s="57">
        <v>0</v>
      </c>
      <c r="E37" s="57">
        <v>0</v>
      </c>
      <c r="F37" s="57">
        <v>0</v>
      </c>
    </row>
    <row r="38" spans="1:6" x14ac:dyDescent="0.3">
      <c r="A38" s="14" t="s">
        <v>162</v>
      </c>
      <c r="B38" s="55">
        <v>21877.67</v>
      </c>
      <c r="C38" s="3">
        <v>6565.5</v>
      </c>
      <c r="D38" s="55">
        <v>13376.95</v>
      </c>
      <c r="E38" s="55">
        <v>153662.56</v>
      </c>
      <c r="F38" s="55">
        <v>0</v>
      </c>
    </row>
    <row r="39" spans="1:6" x14ac:dyDescent="0.3">
      <c r="A39" s="48" t="s">
        <v>148</v>
      </c>
      <c r="B39" s="57">
        <v>0</v>
      </c>
      <c r="C39" s="57">
        <v>0</v>
      </c>
      <c r="D39" s="57">
        <v>0</v>
      </c>
      <c r="E39" s="57">
        <v>0</v>
      </c>
      <c r="F39" s="57">
        <v>0</v>
      </c>
    </row>
    <row r="40" spans="1:6" x14ac:dyDescent="0.3">
      <c r="A40" s="48" t="s">
        <v>133</v>
      </c>
      <c r="B40" s="57">
        <v>0</v>
      </c>
      <c r="C40" s="57">
        <v>0</v>
      </c>
      <c r="D40" s="56">
        <v>12500</v>
      </c>
      <c r="E40" s="56">
        <v>153662.56</v>
      </c>
      <c r="F40" s="57">
        <v>0</v>
      </c>
    </row>
    <row r="41" spans="1:6" x14ac:dyDescent="0.3">
      <c r="A41" s="48" t="s">
        <v>134</v>
      </c>
      <c r="B41" s="57">
        <v>0</v>
      </c>
      <c r="C41" s="57">
        <v>0</v>
      </c>
      <c r="D41" s="56">
        <v>876.95</v>
      </c>
      <c r="E41" s="57">
        <v>0</v>
      </c>
      <c r="F41" s="57">
        <v>0</v>
      </c>
    </row>
    <row r="42" spans="1:6" x14ac:dyDescent="0.3">
      <c r="A42" s="48" t="s">
        <v>135</v>
      </c>
      <c r="B42" s="57">
        <v>0</v>
      </c>
      <c r="C42" s="57">
        <v>0</v>
      </c>
      <c r="D42" s="57">
        <v>0</v>
      </c>
      <c r="E42" s="57">
        <v>0</v>
      </c>
      <c r="F42" s="57">
        <v>0</v>
      </c>
    </row>
    <row r="43" spans="1:6" x14ac:dyDescent="0.3">
      <c r="A43" s="48" t="s">
        <v>149</v>
      </c>
      <c r="B43" s="57">
        <v>0</v>
      </c>
      <c r="C43" s="57">
        <v>0</v>
      </c>
      <c r="D43" s="57">
        <v>0</v>
      </c>
      <c r="E43" s="57">
        <v>0</v>
      </c>
      <c r="F43" s="57">
        <v>0</v>
      </c>
    </row>
    <row r="44" spans="1:6" x14ac:dyDescent="0.3">
      <c r="A44" s="48" t="s">
        <v>150</v>
      </c>
      <c r="B44" s="56">
        <v>21877.67</v>
      </c>
      <c r="C44" s="4">
        <v>6565.5</v>
      </c>
      <c r="D44" s="57">
        <v>0</v>
      </c>
      <c r="E44" s="57">
        <v>0</v>
      </c>
      <c r="F44" s="57">
        <v>0</v>
      </c>
    </row>
    <row r="45" spans="1:6" x14ac:dyDescent="0.3">
      <c r="A45" s="48" t="s">
        <v>152</v>
      </c>
      <c r="B45" s="57" t="s">
        <v>70</v>
      </c>
      <c r="C45" s="5" t="s">
        <v>70</v>
      </c>
      <c r="D45" s="57">
        <v>0</v>
      </c>
      <c r="E45" s="57">
        <v>0</v>
      </c>
      <c r="F45" s="57">
        <v>0</v>
      </c>
    </row>
    <row r="46" spans="1:6" x14ac:dyDescent="0.3">
      <c r="A46" s="46" t="s">
        <v>136</v>
      </c>
      <c r="B46" s="54">
        <v>246000</v>
      </c>
      <c r="C46" s="7">
        <v>82484.399999999994</v>
      </c>
      <c r="D46" s="54">
        <v>13390.37</v>
      </c>
      <c r="E46" s="54">
        <v>31280.73000000004</v>
      </c>
      <c r="F46" s="54">
        <v>-250751.3</v>
      </c>
    </row>
    <row r="47" spans="1:6" x14ac:dyDescent="0.3">
      <c r="A47" s="47" t="s">
        <v>163</v>
      </c>
      <c r="B47" s="55">
        <v>0</v>
      </c>
      <c r="C47" s="55">
        <v>0</v>
      </c>
      <c r="D47" s="55">
        <v>0</v>
      </c>
      <c r="E47" s="55">
        <v>-411843.55</v>
      </c>
      <c r="F47" s="55">
        <v>-250751.3</v>
      </c>
    </row>
    <row r="48" spans="1:6" x14ac:dyDescent="0.3">
      <c r="A48" s="48" t="s">
        <v>153</v>
      </c>
      <c r="B48" s="57">
        <v>0</v>
      </c>
      <c r="C48" s="57">
        <v>0</v>
      </c>
      <c r="D48" s="57">
        <v>0</v>
      </c>
      <c r="E48" s="57">
        <v>0</v>
      </c>
      <c r="F48" s="57">
        <v>0</v>
      </c>
    </row>
    <row r="49" spans="1:6" x14ac:dyDescent="0.3">
      <c r="A49" s="48" t="s">
        <v>154</v>
      </c>
      <c r="B49" s="57">
        <v>0</v>
      </c>
      <c r="C49" s="57">
        <v>0</v>
      </c>
      <c r="D49" s="57">
        <v>0</v>
      </c>
      <c r="E49" s="56">
        <v>-9358.3499999999767</v>
      </c>
      <c r="F49" s="56">
        <v>-139705.9</v>
      </c>
    </row>
    <row r="50" spans="1:6" x14ac:dyDescent="0.3">
      <c r="A50" s="48" t="s">
        <v>155</v>
      </c>
      <c r="B50" s="57">
        <v>0</v>
      </c>
      <c r="C50" s="57">
        <v>0</v>
      </c>
      <c r="D50" s="57">
        <v>0</v>
      </c>
      <c r="E50" s="57">
        <v>0</v>
      </c>
      <c r="F50" s="57">
        <v>0</v>
      </c>
    </row>
    <row r="51" spans="1:6" ht="31.2" x14ac:dyDescent="0.3">
      <c r="A51" s="48" t="s">
        <v>137</v>
      </c>
      <c r="B51" s="57">
        <v>0</v>
      </c>
      <c r="C51" s="57">
        <v>0</v>
      </c>
      <c r="D51" s="57">
        <v>0</v>
      </c>
      <c r="E51" s="56">
        <v>-402485.2</v>
      </c>
      <c r="F51" s="56">
        <v>-111045.4</v>
      </c>
    </row>
    <row r="52" spans="1:6" x14ac:dyDescent="0.3">
      <c r="A52" s="47" t="s">
        <v>160</v>
      </c>
      <c r="B52" s="55">
        <v>246000</v>
      </c>
      <c r="C52" s="3">
        <v>82484.399999999994</v>
      </c>
      <c r="D52" s="55">
        <v>13390.37</v>
      </c>
      <c r="E52" s="55">
        <v>443124.28</v>
      </c>
      <c r="F52" s="96">
        <v>0</v>
      </c>
    </row>
    <row r="53" spans="1:6" x14ac:dyDescent="0.3">
      <c r="A53" s="48" t="s">
        <v>156</v>
      </c>
      <c r="B53" s="56">
        <v>46000</v>
      </c>
      <c r="C53" s="57">
        <v>0</v>
      </c>
      <c r="D53" s="57">
        <v>0</v>
      </c>
      <c r="E53" s="57">
        <v>0</v>
      </c>
      <c r="F53" s="57">
        <v>0</v>
      </c>
    </row>
    <row r="54" spans="1:6" x14ac:dyDescent="0.3">
      <c r="A54" s="48" t="s">
        <v>138</v>
      </c>
      <c r="B54" s="57">
        <v>0</v>
      </c>
      <c r="C54" s="4">
        <v>82484.399999999994</v>
      </c>
      <c r="D54" s="57">
        <v>0</v>
      </c>
      <c r="E54" s="57">
        <v>0</v>
      </c>
      <c r="F54" s="57">
        <v>0</v>
      </c>
    </row>
    <row r="55" spans="1:6" x14ac:dyDescent="0.3">
      <c r="A55" s="48" t="s">
        <v>157</v>
      </c>
      <c r="B55" s="57">
        <v>0</v>
      </c>
      <c r="C55" s="57">
        <v>0</v>
      </c>
      <c r="D55" s="57">
        <v>0</v>
      </c>
      <c r="E55" s="57">
        <v>0</v>
      </c>
      <c r="F55" s="57">
        <v>0</v>
      </c>
    </row>
    <row r="56" spans="1:6" x14ac:dyDescent="0.3">
      <c r="A56" s="48" t="s">
        <v>158</v>
      </c>
      <c r="B56" s="56">
        <v>200000</v>
      </c>
      <c r="C56" s="5" t="s">
        <v>70</v>
      </c>
      <c r="D56" s="56">
        <v>13390.37</v>
      </c>
      <c r="E56" s="56">
        <v>443124.28</v>
      </c>
      <c r="F56" s="57">
        <v>0</v>
      </c>
    </row>
    <row r="57" spans="1:6" x14ac:dyDescent="0.3">
      <c r="A57" s="47" t="s">
        <v>159</v>
      </c>
      <c r="B57" s="55">
        <v>0</v>
      </c>
      <c r="C57" s="55">
        <v>0</v>
      </c>
      <c r="D57" s="55">
        <v>0</v>
      </c>
      <c r="E57" s="55">
        <v>0</v>
      </c>
      <c r="F57" s="55">
        <v>0</v>
      </c>
    </row>
    <row r="58" spans="1:6" ht="31.2" x14ac:dyDescent="0.3">
      <c r="A58" s="46" t="s">
        <v>139</v>
      </c>
      <c r="B58" s="54" t="s">
        <v>70</v>
      </c>
      <c r="C58" s="7" t="s">
        <v>70</v>
      </c>
      <c r="D58" s="54" t="s">
        <v>70</v>
      </c>
      <c r="E58" s="54" t="s">
        <v>70</v>
      </c>
      <c r="F58" s="54" t="s">
        <v>70</v>
      </c>
    </row>
    <row r="59" spans="1:6" ht="31.2" x14ac:dyDescent="0.3">
      <c r="A59" s="46" t="s">
        <v>140</v>
      </c>
      <c r="B59" s="54">
        <v>137618.71</v>
      </c>
      <c r="C59" s="7">
        <v>345469.96</v>
      </c>
      <c r="D59" s="54">
        <v>386612.91</v>
      </c>
      <c r="E59" s="54">
        <v>-53508.272699999565</v>
      </c>
      <c r="F59" s="54">
        <v>1069906.46</v>
      </c>
    </row>
    <row r="60" spans="1:6" x14ac:dyDescent="0.3">
      <c r="A60" s="47" t="s">
        <v>141</v>
      </c>
      <c r="B60" s="55">
        <v>850746.67</v>
      </c>
      <c r="C60" s="3">
        <v>988365.38</v>
      </c>
      <c r="D60" s="55">
        <v>1333835.3400000001</v>
      </c>
      <c r="E60" s="55">
        <v>1720448.2500000002</v>
      </c>
      <c r="F60" s="55">
        <v>1666939.98</v>
      </c>
    </row>
    <row r="61" spans="1:6" x14ac:dyDescent="0.3">
      <c r="A61" s="50" t="s">
        <v>142</v>
      </c>
      <c r="B61" s="58">
        <v>988365.38</v>
      </c>
      <c r="C61" s="51">
        <v>1333835.3400000001</v>
      </c>
      <c r="D61" s="58">
        <v>1720448.25</v>
      </c>
      <c r="E61" s="58">
        <v>1666939.98</v>
      </c>
      <c r="F61" s="58">
        <v>2736846.44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8EC67-0945-F943-B047-8ACF2F2609A3}">
  <dimension ref="A1:F45"/>
  <sheetViews>
    <sheetView showGridLines="0" workbookViewId="0">
      <pane xSplit="1" ySplit="1" topLeftCell="B21" activePane="bottomRight" state="frozen"/>
      <selection pane="topRight" activeCell="B1" sqref="B1"/>
      <selection pane="bottomLeft" activeCell="A2" sqref="A2"/>
      <selection pane="bottomRight" activeCell="F18" sqref="F18"/>
    </sheetView>
  </sheetViews>
  <sheetFormatPr baseColWidth="10" defaultColWidth="10.796875" defaultRowHeight="15.6" x14ac:dyDescent="0.3"/>
  <cols>
    <col min="1" max="1" width="88.69921875" customWidth="1"/>
    <col min="2" max="5" width="11.69921875" bestFit="1" customWidth="1"/>
    <col min="6" max="6" width="12.296875" bestFit="1" customWidth="1"/>
  </cols>
  <sheetData>
    <row r="1" spans="1:6" x14ac:dyDescent="0.3">
      <c r="A1" s="70"/>
      <c r="B1" s="71" t="s">
        <v>111</v>
      </c>
      <c r="C1" s="72" t="s">
        <v>113</v>
      </c>
      <c r="D1" s="72" t="s">
        <v>165</v>
      </c>
      <c r="E1" s="72" t="s">
        <v>203</v>
      </c>
      <c r="F1" s="72" t="s">
        <v>226</v>
      </c>
    </row>
    <row r="2" spans="1:6" x14ac:dyDescent="0.3">
      <c r="A2" s="59" t="s">
        <v>115</v>
      </c>
      <c r="B2" s="61">
        <v>338006.11</v>
      </c>
      <c r="C2" s="61">
        <v>334741.11</v>
      </c>
      <c r="D2" s="61">
        <v>236253.34000000008</v>
      </c>
      <c r="E2" s="61">
        <v>993805.80000000098</v>
      </c>
      <c r="F2" s="61">
        <v>1374364.6400000011</v>
      </c>
    </row>
    <row r="3" spans="1:6" x14ac:dyDescent="0.3">
      <c r="A3" s="14" t="s">
        <v>116</v>
      </c>
      <c r="B3" s="62">
        <v>327721.09000000003</v>
      </c>
      <c r="C3" s="62">
        <v>206593.92000000001</v>
      </c>
      <c r="D3" s="62">
        <v>428457.70000000024</v>
      </c>
      <c r="E3" s="62">
        <v>1254216.7040000011</v>
      </c>
      <c r="F3" s="62">
        <v>2587357.290000001</v>
      </c>
    </row>
    <row r="4" spans="1:6" x14ac:dyDescent="0.3">
      <c r="A4" s="39" t="s">
        <v>117</v>
      </c>
      <c r="B4" s="62">
        <v>78820</v>
      </c>
      <c r="C4" s="62">
        <v>63958.65</v>
      </c>
      <c r="D4" s="62">
        <v>41460.050000000061</v>
      </c>
      <c r="E4" s="62">
        <v>74588.686000000089</v>
      </c>
      <c r="F4" s="62">
        <v>83478</v>
      </c>
    </row>
    <row r="5" spans="1:6" x14ac:dyDescent="0.3">
      <c r="A5" s="12" t="s">
        <v>118</v>
      </c>
      <c r="B5" s="63">
        <v>78109.919999999998</v>
      </c>
      <c r="C5" s="63">
        <v>60752.27</v>
      </c>
      <c r="D5" s="63">
        <v>27872.05</v>
      </c>
      <c r="E5" s="63">
        <v>30279.735999999997</v>
      </c>
      <c r="F5" s="63">
        <v>66794.759999999995</v>
      </c>
    </row>
    <row r="6" spans="1:6" x14ac:dyDescent="0.3">
      <c r="A6" s="12" t="s">
        <v>119</v>
      </c>
      <c r="B6" s="64">
        <v>0</v>
      </c>
      <c r="C6" s="63">
        <v>-10000</v>
      </c>
      <c r="D6" s="63">
        <v>0</v>
      </c>
      <c r="E6" s="63"/>
      <c r="F6" s="63">
        <v>0</v>
      </c>
    </row>
    <row r="7" spans="1:6" x14ac:dyDescent="0.3">
      <c r="A7" s="12" t="s">
        <v>120</v>
      </c>
      <c r="B7" s="63">
        <v>-1138.7</v>
      </c>
      <c r="C7" s="63">
        <v>-1989</v>
      </c>
      <c r="D7" s="63">
        <v>-310.79999999993481</v>
      </c>
      <c r="E7" s="63">
        <v>-403.53999999990685</v>
      </c>
      <c r="F7" s="63">
        <v>-1197.83</v>
      </c>
    </row>
    <row r="8" spans="1:6" x14ac:dyDescent="0.3">
      <c r="A8" s="12" t="s">
        <v>121</v>
      </c>
      <c r="B8" s="64">
        <v>938.73</v>
      </c>
      <c r="C8" s="63">
        <v>14978.37</v>
      </c>
      <c r="D8" s="63">
        <v>20311.349999999999</v>
      </c>
      <c r="E8" s="63">
        <v>32209.97</v>
      </c>
      <c r="F8" s="63">
        <v>20112.439999999999</v>
      </c>
    </row>
    <row r="9" spans="1:6" x14ac:dyDescent="0.3">
      <c r="A9" s="12" t="s">
        <v>122</v>
      </c>
      <c r="B9" s="64">
        <v>910.05</v>
      </c>
      <c r="C9" s="64">
        <v>217.01</v>
      </c>
      <c r="D9" s="64">
        <v>3.76</v>
      </c>
      <c r="E9" s="64">
        <v>-412.4</v>
      </c>
      <c r="F9" s="64">
        <v>37.58</v>
      </c>
    </row>
    <row r="10" spans="1:6" x14ac:dyDescent="0.3">
      <c r="A10" s="12" t="s">
        <v>166</v>
      </c>
      <c r="B10" s="64">
        <v>0</v>
      </c>
      <c r="C10" s="64">
        <v>0</v>
      </c>
      <c r="D10" s="63">
        <v>-6416.31</v>
      </c>
      <c r="E10" s="63">
        <v>12914.920000000002</v>
      </c>
      <c r="F10" s="63">
        <v>-2268.9499999999998</v>
      </c>
    </row>
    <row r="11" spans="1:6" x14ac:dyDescent="0.3">
      <c r="A11" s="14" t="s">
        <v>123</v>
      </c>
      <c r="B11" s="62">
        <v>406541.09</v>
      </c>
      <c r="C11" s="62">
        <v>270552.57</v>
      </c>
      <c r="D11" s="62">
        <v>469917.75000000029</v>
      </c>
      <c r="E11" s="62">
        <v>1328805.3900000011</v>
      </c>
      <c r="F11" s="62">
        <v>2670835.290000001</v>
      </c>
    </row>
    <row r="12" spans="1:6" x14ac:dyDescent="0.3">
      <c r="A12" s="14" t="s">
        <v>124</v>
      </c>
      <c r="B12" s="62">
        <v>-27065.13</v>
      </c>
      <c r="C12" s="62">
        <v>-26718.78</v>
      </c>
      <c r="D12" s="62">
        <v>-446943.76</v>
      </c>
      <c r="E12" s="62">
        <v>-573907.18000000017</v>
      </c>
      <c r="F12" s="62">
        <v>-1144939.51</v>
      </c>
    </row>
    <row r="13" spans="1:6" x14ac:dyDescent="0.3">
      <c r="A13" s="12" t="s">
        <v>125</v>
      </c>
      <c r="B13" s="63">
        <v>-94798.42</v>
      </c>
      <c r="C13" s="63">
        <v>-99162.31</v>
      </c>
      <c r="D13" s="63">
        <v>-241114.6800000004</v>
      </c>
      <c r="E13" s="63">
        <v>-204946.9000000002</v>
      </c>
      <c r="F13" s="63">
        <v>-840011.9</v>
      </c>
    </row>
    <row r="14" spans="1:6" x14ac:dyDescent="0.3">
      <c r="A14" s="12" t="s">
        <v>3</v>
      </c>
      <c r="B14" s="65">
        <v>0</v>
      </c>
      <c r="C14" s="65">
        <v>0</v>
      </c>
      <c r="D14" s="65">
        <v>0</v>
      </c>
      <c r="E14" s="65"/>
      <c r="F14" s="92">
        <v>0</v>
      </c>
    </row>
    <row r="15" spans="1:6" x14ac:dyDescent="0.3">
      <c r="A15" s="12" t="s">
        <v>126</v>
      </c>
      <c r="B15" s="63">
        <v>-1138.7</v>
      </c>
      <c r="C15" s="63">
        <v>-1972.9</v>
      </c>
      <c r="D15" s="63">
        <v>-308.62</v>
      </c>
      <c r="E15" s="63">
        <v>-256.89</v>
      </c>
      <c r="F15" s="93">
        <v>0</v>
      </c>
    </row>
    <row r="16" spans="1:6" x14ac:dyDescent="0.3">
      <c r="A16" s="12" t="s">
        <v>126</v>
      </c>
      <c r="B16" s="63">
        <v>-2559.3000000000002</v>
      </c>
      <c r="C16" s="63">
        <v>-5013.3100000000004</v>
      </c>
      <c r="D16" s="63">
        <v>-258721.82</v>
      </c>
      <c r="E16" s="63">
        <v>-15242.75</v>
      </c>
      <c r="F16" s="93">
        <v>0</v>
      </c>
    </row>
    <row r="17" spans="1:6" x14ac:dyDescent="0.3">
      <c r="A17" s="12" t="s">
        <v>128</v>
      </c>
      <c r="B17" s="63">
        <v>71431.289999999994</v>
      </c>
      <c r="C17" s="63">
        <v>79429.740000000005</v>
      </c>
      <c r="D17" s="63">
        <v>53201.36</v>
      </c>
      <c r="E17" s="63">
        <v>-353460.63999999996</v>
      </c>
      <c r="F17" s="63">
        <v>-304927.61</v>
      </c>
    </row>
    <row r="18" spans="1:6" x14ac:dyDescent="0.3">
      <c r="A18" s="14" t="s">
        <v>129</v>
      </c>
      <c r="B18" s="62">
        <v>-41469.85</v>
      </c>
      <c r="C18" s="62">
        <v>90907.32</v>
      </c>
      <c r="D18" s="62">
        <v>213279.35</v>
      </c>
      <c r="E18" s="62">
        <v>238907.59000000008</v>
      </c>
      <c r="F18" s="62">
        <v>-81210.720000000001</v>
      </c>
    </row>
    <row r="19" spans="1:6" x14ac:dyDescent="0.3">
      <c r="A19" s="12" t="s">
        <v>36</v>
      </c>
      <c r="B19" s="63">
        <v>-88240.2</v>
      </c>
      <c r="C19" s="63">
        <v>40216.720000000001</v>
      </c>
      <c r="D19" s="63">
        <v>253779.8600000001</v>
      </c>
      <c r="E19" s="63">
        <v>-674291.94999999984</v>
      </c>
      <c r="F19" s="63">
        <v>131588.1</v>
      </c>
    </row>
    <row r="20" spans="1:6" x14ac:dyDescent="0.3">
      <c r="A20" s="12" t="s">
        <v>130</v>
      </c>
      <c r="B20" s="63">
        <v>46770.35</v>
      </c>
      <c r="C20" s="63">
        <v>50674.5</v>
      </c>
      <c r="D20" s="63">
        <v>-40502.69</v>
      </c>
      <c r="E20" s="63">
        <v>913052.89</v>
      </c>
      <c r="F20" s="63">
        <v>-212798.82</v>
      </c>
    </row>
    <row r="21" spans="1:6" x14ac:dyDescent="0.3">
      <c r="A21" s="14" t="s">
        <v>131</v>
      </c>
      <c r="B21" s="100">
        <v>0</v>
      </c>
      <c r="C21" s="100">
        <v>16.100000000000001</v>
      </c>
      <c r="D21" s="100">
        <v>2.1799999999348074</v>
      </c>
      <c r="E21" s="100">
        <v>146.64999999990687</v>
      </c>
      <c r="F21" s="100">
        <v>0</v>
      </c>
    </row>
    <row r="22" spans="1:6" x14ac:dyDescent="0.3">
      <c r="A22" s="14" t="s">
        <v>147</v>
      </c>
      <c r="B22" s="62"/>
      <c r="C22" s="62"/>
      <c r="D22" s="62"/>
      <c r="E22" s="62"/>
      <c r="F22" s="62">
        <v>-70320.42</v>
      </c>
    </row>
    <row r="23" spans="1:6" x14ac:dyDescent="0.3">
      <c r="A23" s="59" t="s">
        <v>132</v>
      </c>
      <c r="B23" s="61">
        <v>-221997.9</v>
      </c>
      <c r="C23" s="61">
        <v>-46438.67</v>
      </c>
      <c r="D23" s="61">
        <v>-204808.1593</v>
      </c>
      <c r="E23" s="61">
        <v>-145334.26740000001</v>
      </c>
      <c r="F23" s="61">
        <v>-762031.35</v>
      </c>
    </row>
    <row r="24" spans="1:6" x14ac:dyDescent="0.3">
      <c r="A24" s="47" t="s">
        <v>161</v>
      </c>
      <c r="B24" s="62">
        <v>-221997.9</v>
      </c>
      <c r="C24" s="62">
        <v>-46438.67</v>
      </c>
      <c r="D24" s="62">
        <v>-204808.16</v>
      </c>
      <c r="E24" s="62">
        <v>-145334.26740000001</v>
      </c>
      <c r="F24" s="62">
        <v>-762031.35</v>
      </c>
    </row>
    <row r="25" spans="1:6" x14ac:dyDescent="0.3">
      <c r="A25" s="48" t="s">
        <v>148</v>
      </c>
      <c r="B25" s="63"/>
      <c r="C25" s="63"/>
      <c r="D25" s="63"/>
      <c r="E25" s="63"/>
      <c r="F25" s="63">
        <v>-716338.73</v>
      </c>
    </row>
    <row r="26" spans="1:6" x14ac:dyDescent="0.3">
      <c r="A26" s="12" t="s">
        <v>133</v>
      </c>
      <c r="B26" s="63">
        <v>-128838.06</v>
      </c>
      <c r="C26" s="63">
        <v>-4185.8</v>
      </c>
      <c r="D26" s="93">
        <v>0</v>
      </c>
      <c r="E26" s="63">
        <v>-110300</v>
      </c>
      <c r="F26" s="93">
        <v>0</v>
      </c>
    </row>
    <row r="27" spans="1:6" x14ac:dyDescent="0.3">
      <c r="A27" s="12" t="s">
        <v>134</v>
      </c>
      <c r="B27" s="63">
        <v>-80224.94</v>
      </c>
      <c r="C27" s="63">
        <v>-22581.22</v>
      </c>
      <c r="D27" s="63">
        <v>-7882.1592999999993</v>
      </c>
      <c r="E27" s="63"/>
      <c r="F27" s="63">
        <v>-45692.62</v>
      </c>
    </row>
    <row r="28" spans="1:6" x14ac:dyDescent="0.3">
      <c r="A28" s="12" t="s">
        <v>135</v>
      </c>
      <c r="B28" s="63">
        <v>-12934.9</v>
      </c>
      <c r="C28" s="68">
        <v>-19671.650000000001</v>
      </c>
      <c r="D28" s="68">
        <v>0</v>
      </c>
      <c r="E28" s="68">
        <v>-3994.7424000000001</v>
      </c>
      <c r="F28" s="92">
        <v>0</v>
      </c>
    </row>
    <row r="29" spans="1:6" x14ac:dyDescent="0.3">
      <c r="A29" s="12" t="s">
        <v>149</v>
      </c>
      <c r="B29" s="64">
        <v>0</v>
      </c>
      <c r="C29" s="64">
        <v>0</v>
      </c>
      <c r="D29" s="68">
        <v>-196926</v>
      </c>
      <c r="E29" s="68">
        <v>-31039.524999999998</v>
      </c>
      <c r="F29" s="92">
        <v>0</v>
      </c>
    </row>
    <row r="30" spans="1:6" x14ac:dyDescent="0.3">
      <c r="A30" s="12" t="s">
        <v>7</v>
      </c>
      <c r="B30" s="64">
        <v>0</v>
      </c>
      <c r="C30" s="64">
        <v>0</v>
      </c>
      <c r="D30" s="64">
        <v>0</v>
      </c>
      <c r="E30" s="64">
        <v>0</v>
      </c>
      <c r="F30" s="93">
        <v>0</v>
      </c>
    </row>
    <row r="31" spans="1:6" x14ac:dyDescent="0.3">
      <c r="A31" s="14" t="s">
        <v>162</v>
      </c>
      <c r="B31" s="66">
        <v>0</v>
      </c>
      <c r="C31" s="66">
        <v>0</v>
      </c>
      <c r="D31" s="66">
        <v>0</v>
      </c>
      <c r="E31" s="66">
        <v>0</v>
      </c>
      <c r="F31" s="94">
        <v>0</v>
      </c>
    </row>
    <row r="32" spans="1:6" x14ac:dyDescent="0.3">
      <c r="A32" s="46" t="s">
        <v>136</v>
      </c>
      <c r="B32" s="61">
        <v>82484.399999999994</v>
      </c>
      <c r="C32" s="61">
        <v>-253622</v>
      </c>
      <c r="D32" s="61">
        <v>-430786.65</v>
      </c>
      <c r="E32" s="61">
        <v>-565169.94999999995</v>
      </c>
      <c r="F32" s="61">
        <v>-605941.66</v>
      </c>
    </row>
    <row r="33" spans="1:6" x14ac:dyDescent="0.3">
      <c r="A33" s="47" t="s">
        <v>163</v>
      </c>
      <c r="B33" s="66">
        <v>0</v>
      </c>
      <c r="C33" s="62">
        <v>-253622</v>
      </c>
      <c r="D33" s="62">
        <v>-430786.65</v>
      </c>
      <c r="E33" s="62">
        <v>-565169.94999999995</v>
      </c>
      <c r="F33" s="62">
        <v>-605941.66</v>
      </c>
    </row>
    <row r="34" spans="1:6" x14ac:dyDescent="0.3">
      <c r="A34" s="12" t="s">
        <v>153</v>
      </c>
      <c r="B34" s="64">
        <v>0</v>
      </c>
      <c r="C34" s="63">
        <v>-253622</v>
      </c>
      <c r="D34" s="63">
        <v>-266200</v>
      </c>
      <c r="E34" s="63">
        <v>-25500</v>
      </c>
      <c r="F34" s="93">
        <v>0</v>
      </c>
    </row>
    <row r="35" spans="1:6" x14ac:dyDescent="0.3">
      <c r="A35" s="12" t="s">
        <v>154</v>
      </c>
      <c r="B35" s="64">
        <v>0</v>
      </c>
      <c r="C35" s="64">
        <v>0</v>
      </c>
      <c r="D35" s="63">
        <v>-164586.65</v>
      </c>
      <c r="E35" s="63">
        <v>-60280.299999999988</v>
      </c>
      <c r="F35" s="63">
        <v>-178912.92</v>
      </c>
    </row>
    <row r="36" spans="1:6" x14ac:dyDescent="0.3">
      <c r="A36" s="12" t="s">
        <v>137</v>
      </c>
      <c r="B36" s="64"/>
      <c r="C36" s="64"/>
      <c r="D36" s="63"/>
      <c r="E36" s="63">
        <v>-479389.64999999997</v>
      </c>
      <c r="F36" s="63">
        <v>-427028.74</v>
      </c>
    </row>
    <row r="37" spans="1:6" x14ac:dyDescent="0.3">
      <c r="A37" s="47" t="s">
        <v>160</v>
      </c>
      <c r="B37" s="62">
        <v>82484.399999999994</v>
      </c>
      <c r="C37" s="66">
        <v>0</v>
      </c>
      <c r="D37" s="66">
        <v>0</v>
      </c>
      <c r="E37" s="66">
        <v>0</v>
      </c>
      <c r="F37" s="94">
        <v>0</v>
      </c>
    </row>
    <row r="38" spans="1:6" x14ac:dyDescent="0.3">
      <c r="A38" s="12" t="s">
        <v>138</v>
      </c>
      <c r="B38" s="63">
        <v>82484.399999999994</v>
      </c>
      <c r="C38" s="65">
        <v>0</v>
      </c>
      <c r="D38" s="65">
        <v>0</v>
      </c>
      <c r="E38" s="65">
        <v>0</v>
      </c>
      <c r="F38" s="92">
        <v>0</v>
      </c>
    </row>
    <row r="39" spans="1:6" x14ac:dyDescent="0.3">
      <c r="A39" s="59" t="s">
        <v>139</v>
      </c>
      <c r="B39" s="67">
        <v>0</v>
      </c>
      <c r="C39" s="67">
        <v>0</v>
      </c>
      <c r="D39" s="67">
        <v>0</v>
      </c>
      <c r="E39" s="67">
        <v>0</v>
      </c>
      <c r="F39" s="95">
        <v>0</v>
      </c>
    </row>
    <row r="40" spans="1:6" x14ac:dyDescent="0.3">
      <c r="A40" s="59" t="s">
        <v>140</v>
      </c>
      <c r="B40" s="61">
        <v>198492.62</v>
      </c>
      <c r="C40" s="61">
        <v>34680.44</v>
      </c>
      <c r="D40" s="61">
        <v>-399341.46929999994</v>
      </c>
      <c r="E40" s="61">
        <v>283301.58260000101</v>
      </c>
      <c r="F40" s="61">
        <v>6391.6300000010524</v>
      </c>
    </row>
    <row r="41" spans="1:6" x14ac:dyDescent="0.3">
      <c r="A41" s="12" t="s">
        <v>141</v>
      </c>
      <c r="B41" s="68">
        <v>988365.38</v>
      </c>
      <c r="C41" s="63">
        <v>1333835.3400000001</v>
      </c>
      <c r="D41" s="63">
        <v>1720448.2500000002</v>
      </c>
      <c r="E41" s="63">
        <v>1666939.98</v>
      </c>
      <c r="F41" s="63">
        <v>2736846.44</v>
      </c>
    </row>
    <row r="42" spans="1:6" x14ac:dyDescent="0.3">
      <c r="A42" s="60" t="s">
        <v>142</v>
      </c>
      <c r="B42" s="69">
        <v>1186857.99</v>
      </c>
      <c r="C42" s="69">
        <v>1368515.78</v>
      </c>
      <c r="D42" s="69">
        <v>1321106.78</v>
      </c>
      <c r="E42" s="69">
        <v>1950241.56</v>
      </c>
      <c r="F42" s="69">
        <v>2743238.0700000012</v>
      </c>
    </row>
    <row r="45" spans="1:6" x14ac:dyDescent="0.3">
      <c r="A45" t="s">
        <v>225</v>
      </c>
    </row>
  </sheetData>
  <phoneticPr fontId="5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75639-2254-4C21-8E82-A99161CF7697}">
  <dimension ref="A1:AC8"/>
  <sheetViews>
    <sheetView showGridLines="0" workbookViewId="0">
      <pane xSplit="1" ySplit="1" topLeftCell="D2" activePane="bottomRight" state="frozen"/>
      <selection pane="topRight" activeCell="B1" sqref="B1"/>
      <selection pane="bottomLeft" activeCell="A2" sqref="A2"/>
      <selection pane="bottomRight" activeCell="R2" sqref="R2"/>
    </sheetView>
  </sheetViews>
  <sheetFormatPr baseColWidth="10" defaultRowHeight="15.6" x14ac:dyDescent="0.3"/>
  <cols>
    <col min="1" max="1" width="34.796875" bestFit="1" customWidth="1"/>
    <col min="2" max="2" width="21.296875" bestFit="1" customWidth="1"/>
    <col min="3" max="3" width="21.296875" customWidth="1"/>
    <col min="4" max="4" width="11.296875" bestFit="1" customWidth="1"/>
  </cols>
  <sheetData>
    <row r="1" spans="1:29" s="99" customFormat="1" ht="31.2" x14ac:dyDescent="0.3">
      <c r="A1" s="97" t="s">
        <v>177</v>
      </c>
      <c r="B1" s="97"/>
      <c r="C1" s="97"/>
      <c r="D1" s="98" t="str">
        <f>'PyG trimestral'!B1</f>
        <v>T1-2023</v>
      </c>
      <c r="E1" s="98" t="str">
        <f>'PyG trimestral'!C1</f>
        <v>T2-2023</v>
      </c>
      <c r="F1" s="98" t="str">
        <f>'PyG trimestral'!D1</f>
        <v>T3-2023</v>
      </c>
      <c r="G1" s="98" t="str">
        <f>'PyG trimestral'!E1</f>
        <v>T4-2023</v>
      </c>
      <c r="H1" s="98" t="str">
        <f>'PyG trimestral'!F1</f>
        <v>T1-2024</v>
      </c>
      <c r="I1" s="98" t="str">
        <f>'PyG trimestral'!G1</f>
        <v>T2-2024</v>
      </c>
      <c r="J1" s="98" t="str">
        <f>'PyG trimestral'!H1</f>
        <v>T3-2024</v>
      </c>
      <c r="K1" s="98" t="str">
        <f>'PyG trimestral'!I1</f>
        <v>T4-2024</v>
      </c>
      <c r="L1" s="98" t="str">
        <f>'PyG trimestral'!J1</f>
        <v>T1-2025</v>
      </c>
      <c r="M1" s="98" t="str">
        <f>'PyG trimestral'!K1</f>
        <v>T2-2025</v>
      </c>
      <c r="N1" s="98" t="s">
        <v>208</v>
      </c>
      <c r="O1" s="98" t="s">
        <v>211</v>
      </c>
      <c r="P1" s="98" t="s">
        <v>213</v>
      </c>
      <c r="Q1" s="98" t="s">
        <v>217</v>
      </c>
      <c r="R1" s="98" t="s">
        <v>229</v>
      </c>
      <c r="S1" s="98" t="s">
        <v>216</v>
      </c>
      <c r="T1" s="98" t="s">
        <v>215</v>
      </c>
      <c r="U1" s="98"/>
      <c r="V1" s="98"/>
      <c r="W1" s="98"/>
      <c r="X1" s="98"/>
      <c r="Y1" s="98"/>
      <c r="Z1" s="98"/>
      <c r="AA1" s="98"/>
      <c r="AB1" s="98"/>
      <c r="AC1" s="98"/>
    </row>
    <row r="2" spans="1:29" s="81" customFormat="1" x14ac:dyDescent="0.3">
      <c r="A2" t="s">
        <v>197</v>
      </c>
      <c r="B2" t="s">
        <v>196</v>
      </c>
      <c r="C2" t="s">
        <v>198</v>
      </c>
      <c r="D2" s="80" t="s">
        <v>178</v>
      </c>
      <c r="E2" s="80" t="s">
        <v>179</v>
      </c>
      <c r="F2" s="80" t="s">
        <v>183</v>
      </c>
      <c r="G2" s="80" t="s">
        <v>184</v>
      </c>
      <c r="H2" s="80" t="s">
        <v>180</v>
      </c>
      <c r="I2" s="80" t="s">
        <v>181</v>
      </c>
      <c r="J2" s="80" t="s">
        <v>185</v>
      </c>
      <c r="K2" s="80" t="s">
        <v>186</v>
      </c>
      <c r="L2" s="80" t="s">
        <v>182</v>
      </c>
      <c r="M2" s="80" t="s">
        <v>204</v>
      </c>
      <c r="N2" s="80" t="s">
        <v>209</v>
      </c>
      <c r="O2" s="80" t="s">
        <v>212</v>
      </c>
      <c r="P2" s="80" t="s">
        <v>214</v>
      </c>
      <c r="Q2" s="80" t="s">
        <v>218</v>
      </c>
      <c r="R2" s="80" t="s">
        <v>230</v>
      </c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</row>
    <row r="3" spans="1:29" x14ac:dyDescent="0.3">
      <c r="A3" s="83" t="s">
        <v>189</v>
      </c>
      <c r="B3" t="s">
        <v>232</v>
      </c>
      <c r="C3" t="s">
        <v>199</v>
      </c>
      <c r="D3" s="89">
        <f>'PyG trimestral'!B7/1000000</f>
        <v>1.0365175200000001</v>
      </c>
      <c r="E3" s="89">
        <f>'PyG trimestral'!C7/1000000</f>
        <v>1.2397544199999999</v>
      </c>
      <c r="F3" s="89">
        <f>'PyG trimestral'!D7/1000000</f>
        <v>1.22582985</v>
      </c>
      <c r="G3" s="89">
        <f>'PyG trimestral'!E7/1000000</f>
        <v>1.3415574400000003</v>
      </c>
      <c r="H3" s="89">
        <f>'PyG trimestral'!F7/1000000</f>
        <v>1.4213588300000002</v>
      </c>
      <c r="I3" s="89">
        <f>'PyG trimestral'!G7/1000000</f>
        <v>1.5715225099999999</v>
      </c>
      <c r="J3" s="89">
        <f>'PyG trimestral'!H7/1000000</f>
        <v>1.7173399900000001</v>
      </c>
      <c r="K3" s="89">
        <f>'PyG trimestral'!I7/1000000</f>
        <v>1.90029688</v>
      </c>
      <c r="L3" s="89">
        <f>'PyG trimestral'!J7/1000000</f>
        <v>2.0794481399999998</v>
      </c>
      <c r="M3" s="89">
        <f>'PyG trimestral'!K7/1000000</f>
        <v>2.1247091000000005</v>
      </c>
      <c r="N3" s="89">
        <f>'PyG trimestral'!L7/1000000</f>
        <v>2.383917719999999</v>
      </c>
      <c r="O3" s="89">
        <f>'PyG trimestral'!M7/1000000</f>
        <v>2.8326720199999995</v>
      </c>
      <c r="P3" s="89">
        <f>'PyG trimestral'!N7/1000000</f>
        <v>2.92307009</v>
      </c>
      <c r="Q3" s="89">
        <f>'PyG trimestral'!O7/1000000</f>
        <v>3.4523878900000007</v>
      </c>
      <c r="R3" s="89">
        <f>'PyG trimestral'!P7/1000000</f>
        <v>4.0225763799999994</v>
      </c>
      <c r="S3" s="82">
        <f>(R3/F3)^(1/3)-1</f>
        <v>0.48602016307237528</v>
      </c>
      <c r="T3" s="82">
        <f>R3/N3-1</f>
        <v>0.68738054432516282</v>
      </c>
    </row>
    <row r="4" spans="1:29" x14ac:dyDescent="0.3">
      <c r="A4" s="83" t="s">
        <v>188</v>
      </c>
      <c r="B4" t="s">
        <v>190</v>
      </c>
      <c r="C4" t="s">
        <v>200</v>
      </c>
      <c r="D4" s="89">
        <f>'PyG trimestral'!B37/1000000</f>
        <v>0.13262327999999998</v>
      </c>
      <c r="E4" s="89">
        <f>'PyG trimestral'!C37/1000000</f>
        <v>7.3970640000000046E-2</v>
      </c>
      <c r="F4" s="89">
        <f>'PyG trimestral'!D37/1000000</f>
        <v>0.17764401999999993</v>
      </c>
      <c r="G4" s="89">
        <f>'PyG trimestral'!E37/1000000</f>
        <v>2.4445050000000048E-2</v>
      </c>
      <c r="H4" s="89">
        <f>'PyG trimestral'!F37/1000000</f>
        <v>0.19541787000000022</v>
      </c>
      <c r="I4" s="89">
        <f>'PyG trimestral'!G37/1000000</f>
        <v>5.8434100000000324E-3</v>
      </c>
      <c r="J4" s="89">
        <f>'PyG trimestral'!H37/1000000</f>
        <v>0.32451167000000075</v>
      </c>
      <c r="K4" s="89">
        <f>'PyG trimestral'!I37/1000000</f>
        <v>0.23922157999999902</v>
      </c>
      <c r="L4" s="89">
        <f>'PyG trimestral'!J37/1000000</f>
        <v>0.50173890583333369</v>
      </c>
      <c r="M4" s="89">
        <f>'PyG trimestral'!K37/1000000</f>
        <v>0.42035923416666626</v>
      </c>
      <c r="N4" s="89">
        <f>'PyG trimestral'!L37/1000000</f>
        <v>0.66811615399999913</v>
      </c>
      <c r="O4" s="89">
        <f>'PyG trimestral'!M37/1000000</f>
        <v>0.783339643999998</v>
      </c>
      <c r="P4" s="89">
        <f>'PyG trimestral'!N37/1000000</f>
        <v>0.62117637261294745</v>
      </c>
      <c r="Q4" s="89">
        <f>'PyG trimestral'!O37/1000000</f>
        <v>1.3186618473870535</v>
      </c>
      <c r="R4" s="89">
        <f>'PyG trimestral'!P37/1000000</f>
        <v>1.5660732906738803</v>
      </c>
      <c r="S4" s="82">
        <f>(R4/F4)^(1/3)-1</f>
        <v>1.065794721663877</v>
      </c>
      <c r="T4" s="82">
        <f t="shared" ref="T4:T5" si="0">R4/N4-1</f>
        <v>1.3440135091747569</v>
      </c>
    </row>
    <row r="5" spans="1:29" x14ac:dyDescent="0.3">
      <c r="A5" s="83" t="s">
        <v>192</v>
      </c>
      <c r="B5" t="s">
        <v>191</v>
      </c>
      <c r="C5" t="s">
        <v>201</v>
      </c>
      <c r="D5" s="82">
        <f t="shared" ref="D5:L5" si="1">D4/D3</f>
        <v>0.12795083290053791</v>
      </c>
      <c r="E5" s="82">
        <f t="shared" si="1"/>
        <v>5.966555860313049E-2</v>
      </c>
      <c r="F5" s="82">
        <f t="shared" si="1"/>
        <v>0.14491735537358624</v>
      </c>
      <c r="G5" s="82">
        <f t="shared" si="1"/>
        <v>1.8221396468868334E-2</v>
      </c>
      <c r="H5" s="82">
        <f t="shared" si="1"/>
        <v>0.13748665423213377</v>
      </c>
      <c r="I5" s="82">
        <f t="shared" si="1"/>
        <v>3.7183113590908939E-3</v>
      </c>
      <c r="J5" s="82">
        <f t="shared" si="1"/>
        <v>0.18896180831379855</v>
      </c>
      <c r="K5" s="82">
        <f t="shared" si="1"/>
        <v>0.12588642465170968</v>
      </c>
      <c r="L5" s="82">
        <f t="shared" si="1"/>
        <v>0.24128464479683237</v>
      </c>
      <c r="M5" s="82">
        <f t="shared" ref="M5:N5" si="2">M4/M3</f>
        <v>0.1978431937655212</v>
      </c>
      <c r="N5" s="82">
        <f t="shared" si="2"/>
        <v>0.28025973732012838</v>
      </c>
      <c r="O5" s="82">
        <f>O4/O3</f>
        <v>0.27653736065073925</v>
      </c>
      <c r="P5" s="82">
        <f>P4/P3</f>
        <v>0.21250820318610542</v>
      </c>
      <c r="Q5" s="82">
        <f>Q4/Q3</f>
        <v>0.38195645721230159</v>
      </c>
      <c r="R5" s="82">
        <f>R4/R3</f>
        <v>0.38932095819492696</v>
      </c>
      <c r="S5" s="82">
        <f>(R5/F5)^(1/3)-1</f>
        <v>0.390152551761348</v>
      </c>
      <c r="T5" s="82">
        <f t="shared" si="0"/>
        <v>0.38914337791668863</v>
      </c>
      <c r="U5" s="86"/>
      <c r="V5" s="86"/>
      <c r="W5" s="86"/>
    </row>
    <row r="6" spans="1:29" x14ac:dyDescent="0.3">
      <c r="A6" t="s">
        <v>193</v>
      </c>
      <c r="D6" s="87"/>
      <c r="E6" s="87"/>
      <c r="F6" s="87"/>
      <c r="G6" s="87"/>
      <c r="H6" s="82">
        <f t="shared" ref="H6:K6" si="3">H3/D3-1</f>
        <v>0.37128297648070641</v>
      </c>
      <c r="I6" s="82">
        <f t="shared" si="3"/>
        <v>0.26760791060539235</v>
      </c>
      <c r="J6" s="82">
        <f t="shared" si="3"/>
        <v>0.40096114481141099</v>
      </c>
      <c r="K6" s="82">
        <f t="shared" si="3"/>
        <v>0.41648566311107738</v>
      </c>
      <c r="L6" s="82">
        <f t="shared" ref="L6:N8" si="4">L3/H3-1</f>
        <v>0.46300012080693209</v>
      </c>
      <c r="M6" s="82">
        <f t="shared" si="4"/>
        <v>0.3520067873542585</v>
      </c>
      <c r="N6" s="82">
        <f t="shared" si="4"/>
        <v>0.38814546559298302</v>
      </c>
      <c r="O6" s="82">
        <f t="shared" ref="O6:R8" si="5">O3/K3-1</f>
        <v>0.49064709299527953</v>
      </c>
      <c r="P6" s="82">
        <f t="shared" si="5"/>
        <v>0.4056951138969016</v>
      </c>
      <c r="Q6" s="82">
        <f t="shared" si="5"/>
        <v>0.62487556061203864</v>
      </c>
      <c r="R6" s="82">
        <f t="shared" si="5"/>
        <v>0.68738054432516282</v>
      </c>
      <c r="S6" s="86"/>
      <c r="T6" s="86"/>
      <c r="U6" s="86"/>
      <c r="V6" s="86"/>
      <c r="W6" s="86"/>
    </row>
    <row r="7" spans="1:29" x14ac:dyDescent="0.3">
      <c r="A7" t="s">
        <v>194</v>
      </c>
      <c r="D7" s="87"/>
      <c r="E7" s="87"/>
      <c r="F7" s="87"/>
      <c r="G7" s="87"/>
      <c r="H7" s="82">
        <f t="shared" ref="H7:K7" si="6">H4/D4-1</f>
        <v>0.47348090018585154</v>
      </c>
      <c r="I7" s="82">
        <f t="shared" si="6"/>
        <v>-0.92100365766742009</v>
      </c>
      <c r="J7" s="82">
        <f t="shared" si="6"/>
        <v>0.8267525695489264</v>
      </c>
      <c r="K7" s="82">
        <f t="shared" si="6"/>
        <v>8.7860949353754059</v>
      </c>
      <c r="L7" s="82">
        <f t="shared" si="4"/>
        <v>1.5675180362642021</v>
      </c>
      <c r="M7" s="82">
        <f>M4/I4-1</f>
        <v>70.93731642425638</v>
      </c>
      <c r="N7" s="82">
        <f>N4/J4-1</f>
        <v>1.0588355235421814</v>
      </c>
      <c r="O7" s="82">
        <f t="shared" si="5"/>
        <v>2.2745358675417209</v>
      </c>
      <c r="P7" s="82">
        <f t="shared" si="5"/>
        <v>0.23804705074891719</v>
      </c>
      <c r="Q7" s="82">
        <f t="shared" si="5"/>
        <v>2.1369879384265493</v>
      </c>
      <c r="R7" s="82">
        <f t="shared" si="5"/>
        <v>1.3440135091747569</v>
      </c>
      <c r="S7" s="86"/>
      <c r="T7" s="86"/>
      <c r="U7" s="86"/>
      <c r="V7" s="86"/>
      <c r="W7" s="86"/>
    </row>
    <row r="8" spans="1:29" x14ac:dyDescent="0.3">
      <c r="A8" t="s">
        <v>195</v>
      </c>
      <c r="D8" s="87"/>
      <c r="E8" s="87"/>
      <c r="F8" s="87"/>
      <c r="G8" s="87"/>
      <c r="H8" s="82">
        <f t="shared" ref="H8:K8" si="7">H5/D5-1</f>
        <v>7.4527231401521954E-2</v>
      </c>
      <c r="I8" s="82">
        <f t="shared" si="7"/>
        <v>-0.93768077520528226</v>
      </c>
      <c r="J8" s="82">
        <f t="shared" si="7"/>
        <v>0.30392807560329094</v>
      </c>
      <c r="K8" s="82">
        <f t="shared" si="7"/>
        <v>5.9087144262949041</v>
      </c>
      <c r="L8" s="82">
        <f t="shared" si="4"/>
        <v>0.7549677541024824</v>
      </c>
      <c r="M8" s="82">
        <f t="shared" si="4"/>
        <v>52.207807162736565</v>
      </c>
      <c r="N8" s="82">
        <f t="shared" si="4"/>
        <v>0.48315545781990155</v>
      </c>
      <c r="O8" s="82">
        <f t="shared" si="5"/>
        <v>1.1967210635764416</v>
      </c>
      <c r="P8" s="82">
        <f t="shared" si="5"/>
        <v>-0.11926346011349964</v>
      </c>
      <c r="Q8" s="82">
        <f t="shared" si="5"/>
        <v>0.93060195775542742</v>
      </c>
      <c r="R8" s="82">
        <f t="shared" si="5"/>
        <v>0.38914337791668863</v>
      </c>
      <c r="S8" s="86"/>
      <c r="T8" s="86"/>
      <c r="U8" s="86"/>
      <c r="V8" s="86"/>
      <c r="W8" s="86"/>
    </row>
  </sheetData>
  <phoneticPr fontId="5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827C9-5A1C-4D66-BC41-0624F7C9C647}">
  <dimension ref="A1"/>
  <sheetViews>
    <sheetView showGridLines="0" workbookViewId="0">
      <selection activeCell="L18" sqref="L18"/>
    </sheetView>
  </sheetViews>
  <sheetFormatPr baseColWidth="10" defaultRowHeight="15.6" x14ac:dyDescent="0.3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9F1F0-A87E-4717-A561-0BCD30611E5D}">
  <dimension ref="A1"/>
  <sheetViews>
    <sheetView showGridLines="0" workbookViewId="0">
      <selection activeCell="I10" sqref="I10"/>
    </sheetView>
  </sheetViews>
  <sheetFormatPr baseColWidth="10" defaultRowHeight="15.6" x14ac:dyDescent="0.3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38111-F619-42CE-8920-08BD7ACC3A60}">
  <dimension ref="A1"/>
  <sheetViews>
    <sheetView showGridLines="0" workbookViewId="0">
      <selection activeCell="M8" sqref="M8"/>
    </sheetView>
  </sheetViews>
  <sheetFormatPr baseColWidth="10" defaultRowHeight="15.6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Activo</vt:lpstr>
      <vt:lpstr>Pasivo</vt:lpstr>
      <vt:lpstr>PyG anual</vt:lpstr>
      <vt:lpstr>PyG 9 meses</vt:lpstr>
      <vt:lpstr>PyG semestral</vt:lpstr>
      <vt:lpstr>PyG trimestral</vt:lpstr>
      <vt:lpstr>Flujos anual</vt:lpstr>
      <vt:lpstr>Flujos semestral</vt:lpstr>
      <vt:lpstr>Datos para gráficos</vt:lpstr>
      <vt:lpstr>Graphs EN</vt:lpstr>
      <vt:lpstr>Gráficos ES</vt:lpstr>
      <vt:lpstr>Graphes 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François Derbaix</cp:lastModifiedBy>
  <dcterms:created xsi:type="dcterms:W3CDTF">2022-01-27T09:38:39Z</dcterms:created>
  <dcterms:modified xsi:type="dcterms:W3CDTF">2026-11-03T10:56:08Z</dcterms:modified>
</cp:coreProperties>
</file>